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50" tabRatio="371" activeTab="0"/>
  </bookViews>
  <sheets>
    <sheet name="Панели для раскроя" sheetId="1" r:id="rId1"/>
    <sheet name="Лист1" sheetId="2" r:id="rId2"/>
  </sheets>
  <definedNames>
    <definedName name="кромки">'Панели для раскроя'!$CC$3:$CC$6</definedName>
    <definedName name="Не_задано">'Панели для раскроя'!$CE$2:$CE$2</definedName>
    <definedName name="_xlnm.Print_Area" localSheetId="0">'Панели для раскроя'!$A$2:$X$74</definedName>
    <definedName name="паз">'Панели для раскроя'!$CD$3</definedName>
  </definedNames>
  <calcPr fullCalcOnLoad="1"/>
</workbook>
</file>

<file path=xl/comments1.xml><?xml version="1.0" encoding="utf-8"?>
<comments xmlns="http://schemas.openxmlformats.org/spreadsheetml/2006/main">
  <authors>
    <author>Valeriy Zhilin</author>
  </authors>
  <commentList>
    <comment ref="Z2" authorId="0">
      <text>
        <r>
          <rPr>
            <sz val="9"/>
            <rFont val="Tahoma"/>
            <family val="2"/>
          </rPr>
          <t>Введите наименование детали, например: Столешница</t>
        </r>
      </text>
    </comment>
    <comment ref="AA2" authorId="0">
      <text>
        <r>
          <rPr>
            <sz val="9"/>
            <rFont val="Tahoma"/>
            <family val="2"/>
          </rPr>
          <t>Введите длину детали в мм. РАЗМЕРЫ ДЕТАЛЕЙ  УКАЗЫВАЮТСЯ С УЧЕТОМ  КРОМКИ (РАЗМЕР ГОТОВОЙ ДЕТАЛИ)</t>
        </r>
      </text>
    </comment>
    <comment ref="AB2" authorId="0">
      <text>
        <r>
          <rPr>
            <sz val="9"/>
            <rFont val="Tahoma"/>
            <family val="2"/>
          </rPr>
          <t>Введите ширину детали в мм</t>
        </r>
      </text>
    </comment>
    <comment ref="AC2" authorId="0">
      <text>
        <r>
          <rPr>
            <sz val="9"/>
            <rFont val="Tahoma"/>
            <family val="2"/>
          </rPr>
          <t>Введите количество деталей данной длины и ширины</t>
        </r>
      </text>
    </comment>
    <comment ref="AD2" authorId="0">
      <text>
        <r>
          <rPr>
            <sz val="9"/>
            <rFont val="Tahoma"/>
            <family val="2"/>
          </rPr>
          <t>Из выпадающего списка выберите толщину кромки. L1 - первая кромка по длине, L2 - вторая кромка по длине, W1 - первая кромка по ширине, W2 - вторая кромка по ширине (см рисунок)</t>
        </r>
      </text>
    </comment>
    <comment ref="AI2" authorId="0">
      <text>
        <r>
          <rPr>
            <sz val="9"/>
            <rFont val="Tahoma"/>
            <family val="2"/>
          </rPr>
          <t>В соответствующих ячейках выберите из выпадающего списка нужны ли пазы, скосы или раудиусы. Технолог свяжется с вами для более точного обсуждение этих деталей.</t>
        </r>
      </text>
    </comment>
  </commentList>
</comments>
</file>

<file path=xl/sharedStrings.xml><?xml version="1.0" encoding="utf-8"?>
<sst xmlns="http://schemas.openxmlformats.org/spreadsheetml/2006/main" count="384" uniqueCount="116">
  <si>
    <t xml:space="preserve"> V</t>
  </si>
  <si>
    <t/>
  </si>
  <si>
    <t>Кроить</t>
  </si>
  <si>
    <t>Поз.</t>
  </si>
  <si>
    <t>Наименование</t>
  </si>
  <si>
    <t>Длина (L)</t>
  </si>
  <si>
    <t>Ширина (W)</t>
  </si>
  <si>
    <t>Приоритет</t>
  </si>
  <si>
    <t>Кол-во деталей</t>
  </si>
  <si>
    <t>Скос L1*W2</t>
  </si>
  <si>
    <t>Скос L2*W1</t>
  </si>
  <si>
    <t>Скос W1*L1</t>
  </si>
  <si>
    <t>Скос W2*L2</t>
  </si>
  <si>
    <t>L2*W1</t>
  </si>
  <si>
    <t>W2*L2</t>
  </si>
  <si>
    <t>L1*W2</t>
  </si>
  <si>
    <t>W1*L1</t>
  </si>
  <si>
    <t>Криволинейный раскрой п.м</t>
  </si>
  <si>
    <t>Длина кромки толщиной 0,5 мм п.м</t>
  </si>
  <si>
    <t>Длина  кромкования Закруглений кромкой толщиной 0,5 мм п.м.</t>
  </si>
  <si>
    <t>подпись заказчика</t>
  </si>
  <si>
    <t>кромки</t>
  </si>
  <si>
    <t>Паз для ДВПО</t>
  </si>
  <si>
    <t>паз</t>
  </si>
  <si>
    <t>Да</t>
  </si>
  <si>
    <t>Кромка L1 мм</t>
  </si>
  <si>
    <t>Кромка L2 мм</t>
  </si>
  <si>
    <t>Кромка W1 мм</t>
  </si>
  <si>
    <t>Кромка W2 мм</t>
  </si>
  <si>
    <t>Текстура</t>
  </si>
  <si>
    <t>Не задана</t>
  </si>
  <si>
    <t>Паз  L</t>
  </si>
  <si>
    <t>Паз  W</t>
  </si>
  <si>
    <t>Кромка
0,5 мм</t>
  </si>
  <si>
    <t>Кол-во скосов
Шт</t>
  </si>
  <si>
    <t>Кривая кромка 0,5</t>
  </si>
  <si>
    <t>Кривая Кромка более 0,5</t>
  </si>
  <si>
    <t>Раскрой прямых скосов. шт</t>
  </si>
  <si>
    <t>кромки ИТОГО</t>
  </si>
  <si>
    <t xml:space="preserve">Радиусы 
мм </t>
  </si>
  <si>
    <t>Радиусы Углы</t>
  </si>
  <si>
    <t>Скосы Углы</t>
  </si>
  <si>
    <t>Паз Сторона</t>
  </si>
  <si>
    <t>№п.п</t>
  </si>
  <si>
    <t>Служеб.</t>
  </si>
  <si>
    <t>Кромка</t>
  </si>
  <si>
    <t>Скосы ИТОГО</t>
  </si>
  <si>
    <t>Скос кромка 0,5</t>
  </si>
  <si>
    <t>Скос Кромка более 0,5</t>
  </si>
  <si>
    <t>Длина  кромкования Скосов кромкой толщиной 0,5 мм п.м.</t>
  </si>
  <si>
    <t>Прямой раскрой. БАЗИЗ</t>
  </si>
  <si>
    <t xml:space="preserve">Длина кромки толщиной более 0,5 мм. п.м. </t>
  </si>
  <si>
    <t>Кромка 
более 0,5 мм</t>
  </si>
  <si>
    <t>Длина  кромкования Закруглений кромкой толщиной более 0,5 мм. п.м.</t>
  </si>
  <si>
    <t>Длина  кромкования Скосов кромкой толщиной более 0,5 мм. п.м.</t>
  </si>
  <si>
    <t>Длина  кромкования Прямого кромкой толщиной более 0,5 мм. п.м.</t>
  </si>
  <si>
    <t>Длина  кромкования Прямого кромкой толщиной 0,5 мм п.м.</t>
  </si>
  <si>
    <t>Длина фррезеровки паза. мм.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</si>
  <si>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</si>
  <si>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</si>
  <si>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</si>
  <si>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</si>
  <si>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</si>
  <si>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</si>
  <si>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</si>
  <si>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</si>
  <si>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</si>
  <si>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</si>
  <si>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</si>
  <si>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</si>
  <si>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</si>
  <si>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</si>
  <si>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</si>
  <si>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</si>
  <si>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</si>
  <si>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</si>
  <si>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</si>
  <si>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</si>
  <si>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</si>
  <si>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</si>
  <si>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</si>
  <si>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</si>
  <si>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</si>
  <si>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</si>
  <si>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</si>
  <si>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</si>
  <si>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</si>
  <si>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</si>
  <si>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</si>
  <si>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</si>
  <si>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</si>
  <si>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</si>
  <si>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</si>
  <si>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</si>
  <si>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</si>
  <si>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</si>
  <si>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</si>
  <si>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</si>
  <si>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</si>
  <si>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</si>
  <si>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</si>
  <si>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</si>
  <si>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</si>
  <si>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</si>
  <si>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</si>
  <si>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столешница</t>
  </si>
  <si>
    <t xml:space="preserve">Длина (L) 
</t>
  </si>
  <si>
    <t>L1</t>
  </si>
  <si>
    <t>L2</t>
  </si>
  <si>
    <t>W1</t>
  </si>
  <si>
    <t>W2</t>
  </si>
  <si>
    <t xml:space="preserve">Ширина (W) 
</t>
  </si>
  <si>
    <t>да</t>
  </si>
  <si>
    <t>нет</t>
  </si>
  <si>
    <r>
      <t xml:space="preserve">ВНИМАНИЕ!                                                                                                                                                                      1. Остатки, габаритные </t>
    </r>
    <r>
      <rPr>
        <b/>
        <u val="single"/>
        <sz val="10"/>
        <color indexed="8"/>
        <rFont val="Arial"/>
        <family val="2"/>
      </rPr>
      <t>размеры которых менее 200 мм</t>
    </r>
    <r>
      <rPr>
        <b/>
        <sz val="10"/>
        <color indexed="8"/>
        <rFont val="Arial"/>
        <family val="2"/>
      </rPr>
      <t xml:space="preserve"> по одной из сторон, являются </t>
    </r>
    <r>
      <rPr>
        <b/>
        <u val="single"/>
        <sz val="10"/>
        <color indexed="8"/>
        <rFont val="Arial"/>
        <family val="2"/>
      </rPr>
      <t>отходами.</t>
    </r>
    <r>
      <rPr>
        <b/>
        <sz val="10"/>
        <color indexed="8"/>
        <rFont val="Arial"/>
        <family val="2"/>
      </rPr>
      <t xml:space="preserve">
2. Все остальные остатки отгружаются Заказчику вместе с заказом.
3. Остатки, не востребованные Заказчиком в момент отгрузки, </t>
    </r>
    <r>
      <rPr>
        <b/>
        <u val="single"/>
        <sz val="10"/>
        <color indexed="8"/>
        <rFont val="Arial"/>
        <family val="2"/>
      </rPr>
      <t>УТИЛИЗИРУЮТСЯ</t>
    </r>
    <r>
      <rPr>
        <b/>
        <sz val="10"/>
        <color indexed="8"/>
        <rFont val="Arial"/>
        <family val="2"/>
      </rPr>
      <t xml:space="preserve">.                                                                        4. Остатки, заложенные в карте раскроя и не заказанные как отдельные детали, </t>
    </r>
    <r>
      <rPr>
        <b/>
        <u val="single"/>
        <sz val="10"/>
        <color indexed="8"/>
        <rFont val="Arial"/>
        <family val="2"/>
      </rPr>
      <t>могут НЕ  СООТВЕТСТВОВАТЬ</t>
    </r>
    <r>
      <rPr>
        <b/>
        <sz val="10"/>
        <color indexed="8"/>
        <rFont val="Arial"/>
        <family val="2"/>
      </rPr>
      <t xml:space="preserve"> размерам. Претензии в этом случае не принимаются.
5.  Кромочный материал рассчитывается с применением коэффициента отхода  + 0,2  м на м/п.                                              Итоговое значение округляется в большую сторону, но кратно 5.</t>
    </r>
  </si>
  <si>
    <r>
      <t xml:space="preserve">Оформленный бланк заявки отправьте на почту:                              </t>
    </r>
    <r>
      <rPr>
        <b/>
        <i/>
        <u val="single"/>
        <sz val="22"/>
        <color indexed="10"/>
        <rFont val="Arial Cyr"/>
        <family val="0"/>
      </rPr>
      <t xml:space="preserve">cutting-vl@impermebel.ru </t>
    </r>
    <r>
      <rPr>
        <b/>
        <i/>
        <sz val="22"/>
        <color indexed="10"/>
        <rFont val="Arial Cyr"/>
        <family val="0"/>
      </rPr>
      <t xml:space="preserve">или на номер whatsapp +79841880848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</si>
</sst>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0.000"/>
    <numFmt numFmtId="170" formatCode="0.0000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Tahoma"/>
      <family val="2"/>
    </font>
    <font>
      <b/>
      <sz val="18"/>
      <color indexed="8"/>
      <name val="Arial"/>
      <family val="2"/>
    </font>
    <font>
      <b/>
      <i/>
      <sz val="22"/>
      <color indexed="10"/>
      <name val="Arial Cyr"/>
      <family val="0"/>
    </font>
    <font>
      <b/>
      <i/>
      <u val="single"/>
      <sz val="2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22"/>
      <color rgb="FFFF0000"/>
      <name val="Calibri"/>
      <family val="2"/>
    </font>
    <font>
      <b/>
      <i/>
      <sz val="22"/>
      <color rgb="FFFF0000"/>
      <name val="Arial Cyr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distributed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  <xf numFmtId="1" fontId="1" fillId="35" borderId="0" xfId="0" applyNumberFormat="1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1" fontId="46" fillId="0" borderId="0" xfId="0" applyNumberFormat="1" applyFont="1" applyFill="1" applyAlignment="1">
      <alignment horizontal="center" vertical="center"/>
    </xf>
    <xf numFmtId="1" fontId="47" fillId="0" borderId="0" xfId="0" applyNumberFormat="1" applyFont="1" applyFill="1" applyAlignment="1">
      <alignment horizontal="center" vertical="center"/>
    </xf>
    <xf numFmtId="1" fontId="47" fillId="0" borderId="21" xfId="0" applyNumberFormat="1" applyFont="1" applyFill="1" applyBorder="1" applyAlignment="1">
      <alignment horizontal="center" vertical="center"/>
    </xf>
    <xf numFmtId="1" fontId="2" fillId="36" borderId="11" xfId="0" applyNumberFormat="1" applyFont="1" applyFill="1" applyBorder="1" applyAlignment="1">
      <alignment horizontal="center" vertical="center"/>
    </xf>
    <xf numFmtId="1" fontId="48" fillId="0" borderId="21" xfId="0" applyNumberFormat="1" applyFont="1" applyFill="1" applyBorder="1" applyAlignment="1">
      <alignment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0" fillId="0" borderId="0" xfId="52" applyFont="1" applyBorder="1" applyAlignment="1">
      <alignment/>
      <protection/>
    </xf>
    <xf numFmtId="0" fontId="0" fillId="0" borderId="0" xfId="0" applyAlignment="1">
      <alignment vertical="distributed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51" fillId="0" borderId="25" xfId="52" applyFont="1" applyBorder="1" applyAlignment="1">
      <alignment horizontal="center" vertical="center" wrapText="1"/>
      <protection/>
    </xf>
    <xf numFmtId="0" fontId="51" fillId="0" borderId="26" xfId="52" applyFont="1" applyBorder="1" applyAlignment="1">
      <alignment horizontal="center" vertical="center" wrapText="1"/>
      <protection/>
    </xf>
    <xf numFmtId="0" fontId="51" fillId="0" borderId="27" xfId="52" applyFont="1" applyBorder="1" applyAlignment="1">
      <alignment horizontal="center" vertical="center" wrapText="1"/>
      <protection/>
    </xf>
    <xf numFmtId="0" fontId="51" fillId="0" borderId="28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1" fillId="0" borderId="29" xfId="52" applyFont="1" applyBorder="1" applyAlignment="1">
      <alignment horizontal="center" vertical="center" wrapText="1"/>
      <protection/>
    </xf>
    <xf numFmtId="0" fontId="51" fillId="0" borderId="30" xfId="52" applyFont="1" applyBorder="1" applyAlignment="1">
      <alignment horizontal="center" vertical="center" wrapText="1"/>
      <protection/>
    </xf>
    <xf numFmtId="0" fontId="51" fillId="0" borderId="31" xfId="52" applyFont="1" applyBorder="1" applyAlignment="1">
      <alignment horizontal="center" vertical="center" wrapText="1"/>
      <protection/>
    </xf>
    <xf numFmtId="0" fontId="51" fillId="0" borderId="32" xfId="52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66675</xdr:colOff>
      <xdr:row>3</xdr:row>
      <xdr:rowOff>66675</xdr:rowOff>
    </xdr:from>
    <xdr:to>
      <xdr:col>90</xdr:col>
      <xdr:colOff>533400</xdr:colOff>
      <xdr:row>5</xdr:row>
      <xdr:rowOff>419100</xdr:rowOff>
    </xdr:to>
    <xdr:sp>
      <xdr:nvSpPr>
        <xdr:cNvPr id="1" name="Прямоугольник 1"/>
        <xdr:cNvSpPr>
          <a:spLocks/>
        </xdr:cNvSpPr>
      </xdr:nvSpPr>
      <xdr:spPr>
        <a:xfrm>
          <a:off x="11953875" y="2428875"/>
          <a:ext cx="2905125" cy="12668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E73"/>
  <sheetViews>
    <sheetView tabSelected="1" zoomScale="85" zoomScaleNormal="85" zoomScalePageLayoutView="0" workbookViewId="0" topLeftCell="Y1">
      <pane ySplit="2" topLeftCell="A3" activePane="bottomLeft" state="frozen"/>
      <selection pane="topLeft" activeCell="A1" sqref="A1"/>
      <selection pane="bottomLeft" activeCell="CQ4" sqref="CQ4"/>
    </sheetView>
  </sheetViews>
  <sheetFormatPr defaultColWidth="9.140625" defaultRowHeight="12.75"/>
  <cols>
    <col min="1" max="1" width="7.140625" style="1" hidden="1" customWidth="1"/>
    <col min="2" max="2" width="7.57421875" style="1" hidden="1" customWidth="1"/>
    <col min="3" max="3" width="25.421875" style="17" hidden="1" customWidth="1"/>
    <col min="4" max="4" width="7.00390625" style="1" hidden="1" customWidth="1"/>
    <col min="5" max="5" width="8.421875" style="1" hidden="1" customWidth="1"/>
    <col min="6" max="6" width="7.57421875" style="1" hidden="1" customWidth="1"/>
    <col min="7" max="7" width="9.140625" style="1" hidden="1" customWidth="1"/>
    <col min="8" max="9" width="0.42578125" style="1" hidden="1" customWidth="1"/>
    <col min="10" max="10" width="6.421875" style="1" hidden="1" customWidth="1"/>
    <col min="11" max="12" width="0.5625" style="1" hidden="1" customWidth="1"/>
    <col min="13" max="13" width="6.421875" style="1" hidden="1" customWidth="1"/>
    <col min="14" max="15" width="0.71875" style="1" hidden="1" customWidth="1"/>
    <col min="16" max="16" width="6.57421875" style="1" hidden="1" customWidth="1"/>
    <col min="17" max="18" width="0.85546875" style="1" hidden="1" customWidth="1"/>
    <col min="19" max="19" width="7.00390625" style="1" hidden="1" customWidth="1"/>
    <col min="20" max="23" width="0.71875" style="1" hidden="1" customWidth="1"/>
    <col min="24" max="24" width="4.140625" style="1" hidden="1" customWidth="1"/>
    <col min="25" max="25" width="2.28125" style="1" customWidth="1"/>
    <col min="26" max="26" width="22.140625" style="1" customWidth="1"/>
    <col min="27" max="27" width="21.00390625" style="1" customWidth="1"/>
    <col min="28" max="28" width="12.7109375" style="1" customWidth="1"/>
    <col min="29" max="29" width="13.28125" style="1" customWidth="1"/>
    <col min="30" max="30" width="11.57421875" style="1" customWidth="1"/>
    <col min="31" max="31" width="12.7109375" style="1" customWidth="1"/>
    <col min="32" max="32" width="11.421875" style="1" customWidth="1"/>
    <col min="33" max="33" width="9.421875" style="1" customWidth="1"/>
    <col min="34" max="34" width="10.7109375" style="1" hidden="1" customWidth="1"/>
    <col min="35" max="35" width="12.140625" style="1" customWidth="1"/>
    <col min="36" max="36" width="4.8515625" style="1" hidden="1" customWidth="1"/>
    <col min="37" max="37" width="4.57421875" style="1" hidden="1" customWidth="1"/>
    <col min="38" max="38" width="10.140625" style="1" customWidth="1"/>
    <col min="39" max="40" width="7.8515625" style="1" hidden="1" customWidth="1"/>
    <col min="41" max="42" width="7.8515625" style="8" hidden="1" customWidth="1"/>
    <col min="43" max="49" width="7.8515625" style="1" hidden="1" customWidth="1"/>
    <col min="50" max="50" width="0.42578125" style="1" hidden="1" customWidth="1"/>
    <col min="51" max="51" width="12.00390625" style="1" customWidth="1"/>
    <col min="52" max="59" width="6.140625" style="1" hidden="1" customWidth="1"/>
    <col min="60" max="60" width="9.00390625" style="1" hidden="1" customWidth="1"/>
    <col min="61" max="61" width="6.00390625" style="1" hidden="1" customWidth="1"/>
    <col min="62" max="62" width="9.57421875" style="1" hidden="1" customWidth="1"/>
    <col min="63" max="64" width="9.140625" style="1" hidden="1" customWidth="1"/>
    <col min="65" max="68" width="7.28125" style="1" hidden="1" customWidth="1"/>
    <col min="69" max="69" width="7.8515625" style="1" hidden="1" customWidth="1"/>
    <col min="70" max="73" width="9.140625" style="1" hidden="1" customWidth="1"/>
    <col min="74" max="74" width="9.00390625" style="1" hidden="1" customWidth="1"/>
    <col min="75" max="75" width="7.140625" style="1" hidden="1" customWidth="1"/>
    <col min="76" max="76" width="8.140625" style="1" hidden="1" customWidth="1"/>
    <col min="77" max="79" width="9.140625" style="1" hidden="1" customWidth="1"/>
    <col min="80" max="80" width="6.421875" style="1" hidden="1" customWidth="1"/>
    <col min="81" max="83" width="9.140625" style="1" hidden="1" customWidth="1"/>
    <col min="84" max="84" width="9.140625" style="78" customWidth="1"/>
    <col min="85" max="16384" width="9.140625" style="1" customWidth="1"/>
  </cols>
  <sheetData>
    <row r="1" ht="100.5" customHeight="1"/>
    <row r="2" spans="1:84" s="11" customFormat="1" ht="49.5" customHeight="1" thickBo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57" t="s">
        <v>8</v>
      </c>
      <c r="G2" s="57" t="s">
        <v>29</v>
      </c>
      <c r="H2" s="10"/>
      <c r="I2" s="10"/>
      <c r="J2" s="2" t="s">
        <v>25</v>
      </c>
      <c r="K2" s="2"/>
      <c r="L2" s="2"/>
      <c r="M2" s="2" t="s">
        <v>26</v>
      </c>
      <c r="N2" s="10"/>
      <c r="O2" s="10"/>
      <c r="P2" s="10" t="s">
        <v>27</v>
      </c>
      <c r="Q2" s="10"/>
      <c r="R2" s="10"/>
      <c r="S2" s="10" t="s">
        <v>28</v>
      </c>
      <c r="T2" s="10"/>
      <c r="U2" s="10"/>
      <c r="V2" s="10"/>
      <c r="W2" s="10"/>
      <c r="X2" s="57" t="s">
        <v>7</v>
      </c>
      <c r="Y2" s="45"/>
      <c r="Z2" s="45" t="s">
        <v>4</v>
      </c>
      <c r="AA2" s="45" t="s">
        <v>106</v>
      </c>
      <c r="AB2" s="45" t="s">
        <v>111</v>
      </c>
      <c r="AC2" s="45" t="s">
        <v>8</v>
      </c>
      <c r="AD2" s="48" t="s">
        <v>25</v>
      </c>
      <c r="AE2" s="48" t="s">
        <v>26</v>
      </c>
      <c r="AF2" s="45" t="s">
        <v>27</v>
      </c>
      <c r="AG2" s="45" t="s">
        <v>28</v>
      </c>
      <c r="AH2" s="57" t="s">
        <v>29</v>
      </c>
      <c r="AI2" s="10" t="s">
        <v>42</v>
      </c>
      <c r="AJ2" s="10" t="s">
        <v>31</v>
      </c>
      <c r="AK2" s="21" t="s">
        <v>32</v>
      </c>
      <c r="AL2" s="2" t="s">
        <v>41</v>
      </c>
      <c r="AM2" s="91" t="s">
        <v>11</v>
      </c>
      <c r="AN2" s="91"/>
      <c r="AO2" s="25" t="s">
        <v>45</v>
      </c>
      <c r="AP2" s="92" t="s">
        <v>9</v>
      </c>
      <c r="AQ2" s="91"/>
      <c r="AR2" s="25" t="s">
        <v>45</v>
      </c>
      <c r="AS2" s="92" t="s">
        <v>12</v>
      </c>
      <c r="AT2" s="91"/>
      <c r="AU2" s="25" t="s">
        <v>45</v>
      </c>
      <c r="AV2" s="86" t="s">
        <v>10</v>
      </c>
      <c r="AW2" s="87"/>
      <c r="AX2" s="25" t="s">
        <v>45</v>
      </c>
      <c r="AY2" s="2" t="s">
        <v>40</v>
      </c>
      <c r="AZ2" s="88" t="s">
        <v>16</v>
      </c>
      <c r="BA2" s="88"/>
      <c r="BB2" s="88" t="s">
        <v>15</v>
      </c>
      <c r="BC2" s="88"/>
      <c r="BD2" s="88" t="s">
        <v>14</v>
      </c>
      <c r="BE2" s="88"/>
      <c r="BF2" s="88" t="s">
        <v>13</v>
      </c>
      <c r="BG2" s="88"/>
      <c r="BH2" s="10" t="s">
        <v>44</v>
      </c>
      <c r="BI2" s="45" t="s">
        <v>22</v>
      </c>
      <c r="BJ2" s="2" t="s">
        <v>46</v>
      </c>
      <c r="BK2" s="10" t="s">
        <v>34</v>
      </c>
      <c r="BL2" s="21" t="s">
        <v>11</v>
      </c>
      <c r="BM2" s="21" t="s">
        <v>9</v>
      </c>
      <c r="BN2" s="21" t="s">
        <v>12</v>
      </c>
      <c r="BO2" s="21" t="s">
        <v>10</v>
      </c>
      <c r="BP2" s="48" t="s">
        <v>39</v>
      </c>
      <c r="BQ2" s="45" t="s">
        <v>16</v>
      </c>
      <c r="BR2" s="45" t="s">
        <v>15</v>
      </c>
      <c r="BS2" s="45" t="s">
        <v>14</v>
      </c>
      <c r="BT2" s="45" t="s">
        <v>13</v>
      </c>
      <c r="BU2" s="10" t="s">
        <v>38</v>
      </c>
      <c r="BV2" s="10" t="s">
        <v>33</v>
      </c>
      <c r="BW2" s="10" t="s">
        <v>52</v>
      </c>
      <c r="BX2" s="2" t="s">
        <v>35</v>
      </c>
      <c r="BY2" s="2" t="s">
        <v>36</v>
      </c>
      <c r="BZ2" s="2" t="s">
        <v>47</v>
      </c>
      <c r="CA2" s="2" t="s">
        <v>48</v>
      </c>
      <c r="CB2" s="47">
        <v>120</v>
      </c>
      <c r="CC2" s="48" t="s">
        <v>21</v>
      </c>
      <c r="CD2" s="48" t="s">
        <v>23</v>
      </c>
      <c r="CE2" s="47" t="s">
        <v>30</v>
      </c>
      <c r="CF2" s="74" t="s">
        <v>43</v>
      </c>
    </row>
    <row r="3" spans="1:89" s="6" customFormat="1" ht="36" customHeight="1">
      <c r="A3" s="4" t="s">
        <v>0</v>
      </c>
      <c r="B3" s="24" t="str">
        <f aca="true" t="shared" si="0" ref="B3:B35">CF3&amp;"-"&amp;AI3</f>
        <v>001-нет</v>
      </c>
      <c r="C3" s="51" t="str">
        <f aca="true" t="shared" si="1" ref="C3:C36">Z3&amp;AL3&amp;AY3</f>
        <v>столешницанетнет</v>
      </c>
      <c r="D3" s="50">
        <f aca="true" t="shared" si="2" ref="D3:D35">IF(P3+S3&gt;=1,AA3-(P3+S3),AA3)</f>
        <v>1499</v>
      </c>
      <c r="E3" s="52">
        <f aca="true" t="shared" si="3" ref="E3:E35">IF(J3+M3&gt;=1,AB3-(J3+M3),AB3)</f>
        <v>996</v>
      </c>
      <c r="F3" s="59">
        <f aca="true" t="shared" si="4" ref="F3:F36">AC3</f>
        <v>1</v>
      </c>
      <c r="G3" s="58" t="str">
        <f>AH3</f>
        <v>Не задана</v>
      </c>
      <c r="H3" s="4"/>
      <c r="I3" s="53"/>
      <c r="J3" s="54">
        <f aca="true" t="shared" si="5" ref="J3:J36">AD3</f>
        <v>2</v>
      </c>
      <c r="K3" s="4"/>
      <c r="L3" s="4"/>
      <c r="M3" s="4">
        <f aca="true" t="shared" si="6" ref="M3:M36">AE3</f>
        <v>2</v>
      </c>
      <c r="N3" s="4"/>
      <c r="O3" s="4"/>
      <c r="P3" s="4">
        <f aca="true" t="shared" si="7" ref="P3:P36">AF3</f>
        <v>0.5</v>
      </c>
      <c r="Q3" s="4"/>
      <c r="R3" s="4"/>
      <c r="S3" s="55">
        <f aca="true" t="shared" si="8" ref="S3:S36">AG3</f>
        <v>0.5</v>
      </c>
      <c r="T3" s="29" t="s">
        <v>1</v>
      </c>
      <c r="U3" s="4" t="s">
        <v>1</v>
      </c>
      <c r="V3" s="4" t="s">
        <v>1</v>
      </c>
      <c r="W3" s="2"/>
      <c r="X3" s="56">
        <v>1</v>
      </c>
      <c r="Y3" s="46"/>
      <c r="Z3" s="55" t="s">
        <v>105</v>
      </c>
      <c r="AA3" s="29">
        <v>1500</v>
      </c>
      <c r="AB3" s="55">
        <v>1000</v>
      </c>
      <c r="AC3" s="59">
        <v>1</v>
      </c>
      <c r="AD3" s="29">
        <v>2</v>
      </c>
      <c r="AE3" s="4">
        <v>2</v>
      </c>
      <c r="AF3" s="4">
        <v>0.5</v>
      </c>
      <c r="AG3" s="55">
        <v>0.5</v>
      </c>
      <c r="AH3" s="58" t="s">
        <v>30</v>
      </c>
      <c r="AI3" s="2" t="s">
        <v>113</v>
      </c>
      <c r="AJ3" s="2" t="s">
        <v>113</v>
      </c>
      <c r="AK3" s="2" t="s">
        <v>113</v>
      </c>
      <c r="AL3" s="2" t="s">
        <v>113</v>
      </c>
      <c r="AM3" s="2" t="s">
        <v>113</v>
      </c>
      <c r="AN3" s="2" t="s">
        <v>113</v>
      </c>
      <c r="AO3" s="2" t="s">
        <v>113</v>
      </c>
      <c r="AP3" s="2" t="s">
        <v>113</v>
      </c>
      <c r="AQ3" s="2" t="s">
        <v>113</v>
      </c>
      <c r="AR3" s="2" t="s">
        <v>113</v>
      </c>
      <c r="AS3" s="2" t="s">
        <v>113</v>
      </c>
      <c r="AT3" s="2" t="s">
        <v>113</v>
      </c>
      <c r="AU3" s="2" t="s">
        <v>113</v>
      </c>
      <c r="AV3" s="2" t="s">
        <v>113</v>
      </c>
      <c r="AW3" s="2" t="s">
        <v>113</v>
      </c>
      <c r="AX3" s="2" t="s">
        <v>113</v>
      </c>
      <c r="AY3" s="2" t="s">
        <v>113</v>
      </c>
      <c r="AZ3" s="5"/>
      <c r="BA3" s="5">
        <f aca="true" t="shared" si="9" ref="BA3:BA36">IF(AND(AZ3&gt;0,J3=P3),J3,0)</f>
        <v>0</v>
      </c>
      <c r="BB3" s="5"/>
      <c r="BC3" s="5">
        <f aca="true" t="shared" si="10" ref="BC3:BC36">IF(AND(BB3&gt;0,J3=S3),J3,0)</f>
        <v>0</v>
      </c>
      <c r="BD3" s="5"/>
      <c r="BE3" s="5">
        <f aca="true" t="shared" si="11" ref="BE3:BE36">IF(AND(BD3&gt;0,M3=S3),M3,0)</f>
        <v>0</v>
      </c>
      <c r="BF3" s="5"/>
      <c r="BG3" s="5">
        <f aca="true" t="shared" si="12" ref="BG3:BG36">IF(AND(BF3&gt;0,M3=P3),M3,0)</f>
        <v>0</v>
      </c>
      <c r="BH3" s="5"/>
      <c r="BI3" s="47">
        <f aca="true" t="shared" si="13" ref="BI3:BI36">IF(AJ3&lt;&gt;"Да",0,D3*F3)+IF(AK3&lt;&gt;"Да",0,E3*F3)</f>
        <v>0</v>
      </c>
      <c r="BJ3" s="7" t="e">
        <f>SUM(BL3:BO3)</f>
        <v>#VALUE!</v>
      </c>
      <c r="BK3" s="7">
        <f>IF(AND(AM3&gt;0,AN3&gt;0),F3,0)+IF(AND(AP3&gt;0,AQ3&gt;0),F3,0)+IF(AND(AS3&gt;0,AT3&gt;0),F3,0)+IF(AND(AV3&gt;0,AW3&gt;0),F3,0)</f>
        <v>4</v>
      </c>
      <c r="BL3" s="7" t="e">
        <f>IF(AND(AM3&gt;0,AN3&gt;0),F3*SQRT((AM3*AM3)+(AN3*AN3)),0)</f>
        <v>#VALUE!</v>
      </c>
      <c r="BM3" s="7" t="e">
        <f>IF(AND(AP3&gt;0,AQ3&gt;0),F3*SQRT((AP3*AP3)+(AQ3*AQ3)),0)</f>
        <v>#VALUE!</v>
      </c>
      <c r="BN3" s="7" t="e">
        <f>IF(AND(AS3&gt;0,AT3&gt;0),F3*SQRT((AS3*AS3)+(AT3*AT3)),0)</f>
        <v>#VALUE!</v>
      </c>
      <c r="BO3" s="7" t="e">
        <f>IF(AND(AV3&gt;0,AW3&gt;0),F3*SQRT((AV3*AV3)+(AW3*AW3)),0)</f>
        <v>#VALUE!</v>
      </c>
      <c r="BP3" s="49">
        <f aca="true" t="shared" si="14" ref="BP3:BP36">IF(AND(BT3=0,BS3=0,BR3=0,BQ3&lt;&gt;0),((D3+E3)-(AZ3*2)+BQ3)*F3,IF(AND(BT3=0,BS3=0,BR3&lt;&gt;0,BQ3&lt;&gt;0),((D3+E3+E3)-(AZ3*2)-(BB3*2)+BQ3+BR3)*F3,IF(AND(BT3=0,BS3&lt;&gt;0,BR3&lt;&gt;0,BQ3&lt;&gt;0),((D3+D3+E3+E3)-(AZ3*2)-(BB3*2)-(BD3*2)+BQ3+BR3+BS3)*F3,IF(AND(BT3&lt;&gt;0,BS3&lt;&gt;0,BR3&lt;&gt;0,BQ3&lt;&gt;0),((D3+D3+E3+E3)-(AZ3*2)-(BB3*2)-(BD3*2)-(BF3*2)+BQ3+BR3+BS3+BT3)*F3,IF(AND(BT3=0,BS3&lt;&gt;0,BR3=0,BQ3&lt;&gt;0),((D3+D3+E3+E3)-(AZ3*2)-(BB3*2)-(BD3*2)-(BF3*2)+BQ3+BR3+BS3+BT3)*F3,IF(AND(BT3&lt;&gt;0,BS3=0,BR3&lt;&gt;0,BQ3=0),((D3+D3+E3+E3)-(AZ3*2)-(BB3*2)-(BD3*2)-(BF3*2)+BQ3+BR3+BS3+BT3)*F3,0))))))</f>
        <v>0</v>
      </c>
      <c r="BQ3" s="49">
        <f>IF(AZ3&lt;&gt;"",0.5*AZ3*3.14,0)</f>
        <v>0</v>
      </c>
      <c r="BR3" s="49">
        <f>IF(BB3&lt;&gt;"",0.5*BB3*3.14,0)</f>
        <v>0</v>
      </c>
      <c r="BS3" s="49">
        <f>IF(BD3&lt;&gt;"",0.5*BD3*3.14,0)</f>
        <v>0</v>
      </c>
      <c r="BT3" s="49">
        <f>IF(BF3&lt;&gt;"",0.5*BF3*3.14,0)</f>
        <v>0</v>
      </c>
      <c r="BU3" s="7"/>
      <c r="BV3" s="4" t="e">
        <f>IF(J3=0.5,(D3-AN3-AP3+$CB$2)*F3,0)+IF(M3=0.5,(D3-AT3-AV3+$CB$2)*F3,0)+IF(P3=0.5,(E3-AM3-AW3+$CB$2)*F3,0)+IF(S3=0.5,(E3-AQ3-AS3+$CB$2)*F3,0)</f>
        <v>#VALUE!</v>
      </c>
      <c r="BW3" s="4" t="e">
        <f aca="true" t="shared" si="15" ref="BW3:BW35">IF(J3&gt;0.5,(D3-AN3-AP3+CB$2)*F3,0)+IF(M3&gt;0.5,(D3-AT3-AV3+CB$2)*F3,0)+IF(P3&gt;0.5,(E3-AM3-AW3+CB$2)*F3,0)+IF(S3&gt;0.5,(E3-AQ3-AS3+CB$2)*F3,0)</f>
        <v>#VALUE!</v>
      </c>
      <c r="BX3" s="7">
        <f aca="true" t="shared" si="16" ref="BX3:BX35">IF(AND(BA3&gt;=1,BC3=0,BE3=0.5,BG3=0),((D3+E3)-(BD3*2)+BS3)*F3,IF(AND(BA3=0,BC3=0.5,BE3=0,BG3=0.5),((D3+D3+E3+E3)-(BB3*2+BF3*2)+BR3+BT3)*F3,IF(AND(BA3=0.5,BC3=0,BE3=0.5,BG3=0),((D3+D3+E3+E3)-(AZ3*2+BD3*2)+BQ3+BS3)*F3,IF(AND(BA3=0.5,BC3=0.5,BE3=0.5,BG3=0.5),((D3+D3+E3+E3)-(AZ3*2+BB3*2+BD3*2+BF3*2)+BQ3+BR3+BS3+BT3)*F3,IF(AND(BA3=0.5,BC3=0.5,BE3=0.5),((D3+D3+E3+E3)-(AZ3*2+BB3*2+BD3*2)+BQ3+BR3+BS3)*F3,IF(AND(BA3=0.5,BC3=0.5),((D3+E3+E3)-(AZ3*2+BB3*2)+BQ3+BR3)*F3,IF(BA3=0.5,((D3+E3)-(AZ3*2)+BQ3)*F3,0)))))))</f>
        <v>0</v>
      </c>
      <c r="BY3" s="7">
        <f aca="true" t="shared" si="17" ref="BY3:BY35">IF(AND(BA3=0.5,BC3=0,BE3&gt;=1,BG3=0),((D3+E3)-(BD3*2)+BS3)*F3,IF(AND(BA3=0,BC3&gt;=1,BE3=0,BG3&gt;=1),((D3+D3+E3+E3)-(BB3*2+BF3*2)+BR3+BT3)*F3,IF(AND(BA3&gt;=1,BC3=0,BE3&gt;=1,BG3=0),((D3+D3+E3+E3)-(AZ3*2+BD3*2)+BQ3+BS3)*F3,IF(AND(BA3&gt;=1,BC3&gt;=1,BE3&gt;=1,BG3&gt;=1),((D3+D3+E3+E3)-(AZ3*2+BB3*2+BD3*2+BF3*2)+BQ3+BR3+BS3+BT3)*F3,IF(AND(BA3&gt;=1,BC3&gt;=1,BE3&gt;=1),((D3+D3+E3+E3)-(AZ3*2+BB3*2+BD3*2)+BQ3+BR3+BS3)*F3,IF(AND(BA3&gt;=1,BC3&gt;=1),((D3+E3+E3)-(AZ3*2+BB3*2)+BQ3+BR3)*F3,IF(BA3&gt;=1,((D3+E3)-(AZ3*2)+BQ3)*F3,0)))))))</f>
        <v>0</v>
      </c>
      <c r="BZ3" s="7">
        <f>IF(AO3=0.5,BL3+$CB$2,0)+IF(AR3=0.5,BM3+$CB$2,0)+IF(AU3=0.5,BN3+$CB$2,0)+IF(AX3=0.5,BO3+$CB$2,0)</f>
        <v>0</v>
      </c>
      <c r="CA3" s="7" t="e">
        <f>IF(AO3&gt;0.5,BL3+$CB$2,0)+IF(AR3&gt;0.5,BM3+$CB$2,0)+IF(AU3&gt;0.5,BN3+$CB$2,0)+IF(AX3&gt;0.5,BO3+$CB$2,0)</f>
        <v>#VALUE!</v>
      </c>
      <c r="CB3" s="47"/>
      <c r="CC3" s="47">
        <v>0.5</v>
      </c>
      <c r="CD3" s="47" t="s">
        <v>24</v>
      </c>
      <c r="CE3" s="47"/>
      <c r="CF3" s="75" t="s">
        <v>58</v>
      </c>
      <c r="CK3" s="83" t="s">
        <v>107</v>
      </c>
    </row>
    <row r="4" spans="1:84" s="6" customFormat="1" ht="36" customHeight="1">
      <c r="A4" s="4" t="s">
        <v>0</v>
      </c>
      <c r="B4" s="24" t="str">
        <f t="shared" si="0"/>
        <v>002-</v>
      </c>
      <c r="C4" s="51">
        <f t="shared" si="1"/>
      </c>
      <c r="D4" s="50">
        <f t="shared" si="2"/>
        <v>0</v>
      </c>
      <c r="E4" s="52">
        <f t="shared" si="3"/>
        <v>0</v>
      </c>
      <c r="F4" s="59">
        <f t="shared" si="4"/>
        <v>0</v>
      </c>
      <c r="G4" s="58" t="str">
        <f aca="true" t="shared" si="18" ref="G4:G36">AH4</f>
        <v>Не задана</v>
      </c>
      <c r="H4" s="4"/>
      <c r="I4" s="53"/>
      <c r="J4" s="54">
        <f t="shared" si="5"/>
        <v>0</v>
      </c>
      <c r="K4" s="4"/>
      <c r="L4" s="4"/>
      <c r="M4" s="4">
        <f t="shared" si="6"/>
        <v>0</v>
      </c>
      <c r="N4" s="4"/>
      <c r="O4" s="4"/>
      <c r="P4" s="4">
        <f t="shared" si="7"/>
        <v>0</v>
      </c>
      <c r="Q4" s="4"/>
      <c r="R4" s="4"/>
      <c r="S4" s="55">
        <f t="shared" si="8"/>
        <v>0</v>
      </c>
      <c r="T4" s="29" t="s">
        <v>1</v>
      </c>
      <c r="U4" s="4" t="s">
        <v>1</v>
      </c>
      <c r="V4" s="4" t="s">
        <v>1</v>
      </c>
      <c r="W4" s="2"/>
      <c r="X4" s="56">
        <v>1</v>
      </c>
      <c r="Y4" s="46"/>
      <c r="Z4" s="55"/>
      <c r="AA4" s="29"/>
      <c r="AB4" s="55"/>
      <c r="AC4" s="59"/>
      <c r="AD4" s="29"/>
      <c r="AE4" s="4"/>
      <c r="AF4" s="4"/>
      <c r="AG4" s="55"/>
      <c r="AH4" s="58" t="s">
        <v>30</v>
      </c>
      <c r="AI4" s="2">
        <f aca="true" t="shared" si="19" ref="AI4:AI36">IF(AJ4="да",$AJ$2,"")&amp;IF(AK4="да"," / "&amp;$AK$2,"")</f>
      </c>
      <c r="AJ4" s="12"/>
      <c r="AK4" s="27"/>
      <c r="AL4" s="18">
        <f aca="true" t="shared" si="20" ref="AL4:AL35">IF(AND(AM4&gt;0,AN4&gt;0)," / "&amp;$AM$2&amp;" "&amp;AM4&amp;"*"&amp;AN4,"")&amp;IF(AND(AP4&gt;0,AQ4&gt;0)," / "&amp;$AP$2&amp;" "&amp;AP4&amp;"*"&amp;AQ4,"")&amp;IF(AND(AS4&gt;0,AT4&gt;0)," / "&amp;$AS$2&amp;" "&amp;AS4&amp;"*"&amp;AT4,"")&amp;IF(AND(AV4&gt;0,AW4&gt;0)," / "&amp;$AV$2&amp;" "&amp;AV4&amp;"*"&amp;AW4,"")</f>
      </c>
      <c r="AM4" s="19"/>
      <c r="AN4" s="5"/>
      <c r="AO4" s="20"/>
      <c r="AP4" s="19"/>
      <c r="AQ4" s="5"/>
      <c r="AR4" s="20"/>
      <c r="AS4" s="19"/>
      <c r="AT4" s="5"/>
      <c r="AU4" s="20"/>
      <c r="AV4" s="19"/>
      <c r="AW4" s="5"/>
      <c r="AX4" s="26"/>
      <c r="AY4" s="24">
        <f aca="true" t="shared" si="21" ref="AY4:AY36">IF(AZ4&lt;&gt;0," / "&amp;$AZ$2&amp;"-R"&amp;AZ4,"")&amp;IF(BB4&lt;&gt;0," / "&amp;$BB$2&amp;"-R"&amp;BB4,"")&amp;IF(BD4&lt;&gt;0," / "&amp;$BD$2&amp;"-R"&amp;BD4,"")&amp;IF(BF4&lt;&gt;0," / "&amp;$BF$2&amp;"-R"&amp;BF4,"")</f>
      </c>
      <c r="AZ4" s="5"/>
      <c r="BA4" s="5">
        <f t="shared" si="9"/>
        <v>0</v>
      </c>
      <c r="BB4" s="5"/>
      <c r="BC4" s="5">
        <f t="shared" si="10"/>
        <v>0</v>
      </c>
      <c r="BD4" s="5"/>
      <c r="BE4" s="5">
        <f t="shared" si="11"/>
        <v>0</v>
      </c>
      <c r="BF4" s="5"/>
      <c r="BG4" s="5">
        <f t="shared" si="12"/>
        <v>0</v>
      </c>
      <c r="BH4" s="5"/>
      <c r="BI4" s="47">
        <f t="shared" si="13"/>
        <v>0</v>
      </c>
      <c r="BJ4" s="7">
        <f aca="true" t="shared" si="22" ref="BJ4:BJ36">SUM(BL4:BO4)</f>
        <v>0</v>
      </c>
      <c r="BK4" s="7">
        <f aca="true" t="shared" si="23" ref="BK4:BK35">IF(AND(AM4&gt;0,AN4&gt;0),F4,0)+IF(AND(AP4&gt;0,AQ4&gt;0),F4,0)+IF(AND(AS4&gt;0,AT4&gt;0),F4,0)+IF(AND(AV4&gt;0,AW4&gt;0),F4,0)</f>
        <v>0</v>
      </c>
      <c r="BL4" s="7">
        <f aca="true" t="shared" si="24" ref="BL4:BL35">IF(AND(AM4&gt;0,AN4&gt;0),F4*SQRT((AM4*AM4)+(AN4*AN4)),0)</f>
        <v>0</v>
      </c>
      <c r="BM4" s="7">
        <f aca="true" t="shared" si="25" ref="BM4:BM35">IF(AND(AP4&gt;0,AQ4&gt;0),F4*SQRT((AP4*AP4)+(AQ4*AQ4)),0)</f>
        <v>0</v>
      </c>
      <c r="BN4" s="7">
        <f aca="true" t="shared" si="26" ref="BN4:BN35">IF(AND(AS4&gt;0,AT4&gt;0),F4*SQRT((AS4*AS4)+(AT4*AT4)),0)</f>
        <v>0</v>
      </c>
      <c r="BO4" s="7">
        <f aca="true" t="shared" si="27" ref="BO4:BO35">IF(AND(AV4&gt;0,AW4&gt;0),F4*SQRT((AV4*AV4)+(AW4*AW4)),0)</f>
        <v>0</v>
      </c>
      <c r="BP4" s="49">
        <f t="shared" si="14"/>
        <v>0</v>
      </c>
      <c r="BQ4" s="49">
        <f aca="true" t="shared" si="28" ref="BQ4:BQ36">IF(AZ4&lt;&gt;"",0.5*AZ4*3.14,0)</f>
        <v>0</v>
      </c>
      <c r="BR4" s="49">
        <f aca="true" t="shared" si="29" ref="BR4:BR36">IF(BB4&lt;&gt;"",0.5*BB4*3.14,0)</f>
        <v>0</v>
      </c>
      <c r="BS4" s="49">
        <f aca="true" t="shared" si="30" ref="BS4:BS36">IF(BD4&lt;&gt;"",0.5*BD4*3.14,0)</f>
        <v>0</v>
      </c>
      <c r="BT4" s="49">
        <f aca="true" t="shared" si="31" ref="BT4:BT36">IF(BF4&lt;&gt;"",0.5*BF4*3.14,0)</f>
        <v>0</v>
      </c>
      <c r="BU4" s="7"/>
      <c r="BV4" s="4">
        <f aca="true" t="shared" si="32" ref="BV4:BV35">IF(J4=0.5,(D4-AN4-AP4+$CB$2)*F4,0)+IF(M4=0.5,(D4-AT4-AV4+$CB$2)*F4,0)+IF(P4=0.5,(E4-AM4-AW4+$CB$2)*F4,0)+IF(S4=0.5,(E4-AQ4-AS4+$CB$2)*F4,0)</f>
        <v>0</v>
      </c>
      <c r="BW4" s="4">
        <f t="shared" si="15"/>
        <v>0</v>
      </c>
      <c r="BX4" s="7">
        <f t="shared" si="16"/>
        <v>0</v>
      </c>
      <c r="BY4" s="7">
        <f t="shared" si="17"/>
        <v>0</v>
      </c>
      <c r="BZ4" s="7">
        <f aca="true" t="shared" si="33" ref="BZ4:BZ35">IF(AO4=0.5,BL4+$CB$2,0)+IF(AR4=0.5,BM4+$CB$2,0)+IF(AU4=0.5,BN4+$CB$2,0)+IF(AX4=0.5,BO4+$CB$2,0)</f>
        <v>0</v>
      </c>
      <c r="CA4" s="7">
        <f aca="true" t="shared" si="34" ref="CA4:CA35">IF(AO4&gt;0.5,BL4+$CB$2,0)+IF(AR4&gt;0.5,BM4+$CB$2,0)+IF(AU4&gt;0.5,BN4+$CB$2,0)+IF(AX4&gt;0.5,BO4+$CB$2,0)</f>
        <v>0</v>
      </c>
      <c r="CB4" s="47"/>
      <c r="CC4" s="47">
        <v>1</v>
      </c>
      <c r="CD4" s="47"/>
      <c r="CE4" s="47"/>
      <c r="CF4" s="75" t="s">
        <v>59</v>
      </c>
    </row>
    <row r="5" spans="1:92" s="6" customFormat="1" ht="36" customHeight="1">
      <c r="A5" s="4" t="s">
        <v>0</v>
      </c>
      <c r="B5" s="24" t="str">
        <f t="shared" si="0"/>
        <v>003-</v>
      </c>
      <c r="C5" s="51">
        <f t="shared" si="1"/>
      </c>
      <c r="D5" s="50">
        <f t="shared" si="2"/>
        <v>0</v>
      </c>
      <c r="E5" s="52">
        <f t="shared" si="3"/>
        <v>0</v>
      </c>
      <c r="F5" s="59">
        <f t="shared" si="4"/>
        <v>0</v>
      </c>
      <c r="G5" s="58" t="str">
        <f t="shared" si="18"/>
        <v>Не задана</v>
      </c>
      <c r="H5" s="4"/>
      <c r="I5" s="53"/>
      <c r="J5" s="54">
        <f t="shared" si="5"/>
        <v>0</v>
      </c>
      <c r="K5" s="4"/>
      <c r="L5" s="4"/>
      <c r="M5" s="4">
        <f t="shared" si="6"/>
        <v>0</v>
      </c>
      <c r="N5" s="4"/>
      <c r="O5" s="4"/>
      <c r="P5" s="4">
        <f t="shared" si="7"/>
        <v>0</v>
      </c>
      <c r="Q5" s="4"/>
      <c r="R5" s="4"/>
      <c r="S5" s="55">
        <f t="shared" si="8"/>
        <v>0</v>
      </c>
      <c r="T5" s="29" t="s">
        <v>1</v>
      </c>
      <c r="U5" s="4" t="s">
        <v>1</v>
      </c>
      <c r="V5" s="4" t="s">
        <v>1</v>
      </c>
      <c r="W5" s="2"/>
      <c r="X5" s="56">
        <v>1</v>
      </c>
      <c r="Y5" s="47"/>
      <c r="Z5" s="55"/>
      <c r="AA5" s="29"/>
      <c r="AB5" s="55"/>
      <c r="AC5" s="59"/>
      <c r="AD5" s="29"/>
      <c r="AE5" s="4"/>
      <c r="AF5" s="4"/>
      <c r="AG5" s="55"/>
      <c r="AH5" s="58" t="s">
        <v>30</v>
      </c>
      <c r="AI5" s="2">
        <f t="shared" si="19"/>
      </c>
      <c r="AJ5" s="12"/>
      <c r="AK5" s="27"/>
      <c r="AL5" s="18">
        <f t="shared" si="20"/>
      </c>
      <c r="AM5" s="19"/>
      <c r="AN5" s="5"/>
      <c r="AO5" s="20"/>
      <c r="AP5" s="19"/>
      <c r="AQ5" s="5"/>
      <c r="AR5" s="20"/>
      <c r="AS5" s="19"/>
      <c r="AT5" s="5"/>
      <c r="AU5" s="20"/>
      <c r="AV5" s="19"/>
      <c r="AW5" s="5"/>
      <c r="AX5" s="26"/>
      <c r="AY5" s="24">
        <f t="shared" si="21"/>
      </c>
      <c r="AZ5" s="5"/>
      <c r="BA5" s="5">
        <f t="shared" si="9"/>
        <v>0</v>
      </c>
      <c r="BB5" s="5"/>
      <c r="BC5" s="5">
        <f t="shared" si="10"/>
        <v>0</v>
      </c>
      <c r="BD5" s="5"/>
      <c r="BE5" s="5">
        <f t="shared" si="11"/>
        <v>0</v>
      </c>
      <c r="BF5" s="5"/>
      <c r="BG5" s="5">
        <f t="shared" si="12"/>
        <v>0</v>
      </c>
      <c r="BH5" s="5"/>
      <c r="BI5" s="47">
        <f t="shared" si="13"/>
        <v>0</v>
      </c>
      <c r="BJ5" s="7">
        <f t="shared" si="22"/>
        <v>0</v>
      </c>
      <c r="BK5" s="7">
        <f t="shared" si="23"/>
        <v>0</v>
      </c>
      <c r="BL5" s="7">
        <f t="shared" si="24"/>
        <v>0</v>
      </c>
      <c r="BM5" s="7">
        <f t="shared" si="25"/>
        <v>0</v>
      </c>
      <c r="BN5" s="7">
        <f t="shared" si="26"/>
        <v>0</v>
      </c>
      <c r="BO5" s="7">
        <f t="shared" si="27"/>
        <v>0</v>
      </c>
      <c r="BP5" s="49">
        <f t="shared" si="14"/>
        <v>0</v>
      </c>
      <c r="BQ5" s="49">
        <f t="shared" si="28"/>
        <v>0</v>
      </c>
      <c r="BR5" s="49">
        <f t="shared" si="29"/>
        <v>0</v>
      </c>
      <c r="BS5" s="49">
        <f t="shared" si="30"/>
        <v>0</v>
      </c>
      <c r="BT5" s="49">
        <f t="shared" si="31"/>
        <v>0</v>
      </c>
      <c r="BU5" s="7"/>
      <c r="BV5" s="4">
        <f t="shared" si="32"/>
        <v>0</v>
      </c>
      <c r="BW5" s="4">
        <f t="shared" si="15"/>
        <v>0</v>
      </c>
      <c r="BX5" s="7">
        <f t="shared" si="16"/>
        <v>0</v>
      </c>
      <c r="BY5" s="7">
        <f t="shared" si="17"/>
        <v>0</v>
      </c>
      <c r="BZ5" s="7">
        <f t="shared" si="33"/>
        <v>0</v>
      </c>
      <c r="CA5" s="7">
        <f t="shared" si="34"/>
        <v>0</v>
      </c>
      <c r="CB5" s="47"/>
      <c r="CC5" s="47">
        <v>2</v>
      </c>
      <c r="CD5" s="47"/>
      <c r="CE5" s="47"/>
      <c r="CF5" s="75" t="s">
        <v>60</v>
      </c>
      <c r="CH5" s="83" t="s">
        <v>109</v>
      </c>
      <c r="CN5" s="83" t="s">
        <v>110</v>
      </c>
    </row>
    <row r="6" spans="1:84" s="6" customFormat="1" ht="36" customHeight="1">
      <c r="A6" s="4" t="s">
        <v>0</v>
      </c>
      <c r="B6" s="24" t="str">
        <f t="shared" si="0"/>
        <v>004-</v>
      </c>
      <c r="C6" s="51">
        <f t="shared" si="1"/>
      </c>
      <c r="D6" s="50">
        <f t="shared" si="2"/>
        <v>0</v>
      </c>
      <c r="E6" s="52">
        <f t="shared" si="3"/>
        <v>0</v>
      </c>
      <c r="F6" s="59">
        <f t="shared" si="4"/>
        <v>0</v>
      </c>
      <c r="G6" s="58" t="str">
        <f t="shared" si="18"/>
        <v>Не задана</v>
      </c>
      <c r="H6" s="4"/>
      <c r="I6" s="53"/>
      <c r="J6" s="54">
        <f t="shared" si="5"/>
        <v>0</v>
      </c>
      <c r="K6" s="4"/>
      <c r="L6" s="4"/>
      <c r="M6" s="4">
        <f t="shared" si="6"/>
        <v>0</v>
      </c>
      <c r="N6" s="4"/>
      <c r="O6" s="4"/>
      <c r="P6" s="4">
        <f t="shared" si="7"/>
        <v>0</v>
      </c>
      <c r="Q6" s="4"/>
      <c r="R6" s="4"/>
      <c r="S6" s="55">
        <f t="shared" si="8"/>
        <v>0</v>
      </c>
      <c r="T6" s="29" t="s">
        <v>1</v>
      </c>
      <c r="U6" s="4" t="s">
        <v>1</v>
      </c>
      <c r="V6" s="4" t="s">
        <v>1</v>
      </c>
      <c r="W6" s="2"/>
      <c r="X6" s="56">
        <v>1</v>
      </c>
      <c r="Y6" s="47"/>
      <c r="Z6" s="55"/>
      <c r="AA6" s="29"/>
      <c r="AB6" s="55"/>
      <c r="AC6" s="59"/>
      <c r="AD6" s="29"/>
      <c r="AE6" s="4"/>
      <c r="AF6" s="4"/>
      <c r="AG6" s="55"/>
      <c r="AH6" s="58" t="s">
        <v>30</v>
      </c>
      <c r="AI6" s="2">
        <f t="shared" si="19"/>
      </c>
      <c r="AJ6" s="12"/>
      <c r="AK6" s="27"/>
      <c r="AL6" s="18">
        <f t="shared" si="20"/>
      </c>
      <c r="AM6" s="19"/>
      <c r="AN6" s="5"/>
      <c r="AO6" s="20"/>
      <c r="AP6" s="19"/>
      <c r="AQ6" s="5"/>
      <c r="AR6" s="20"/>
      <c r="AS6" s="19"/>
      <c r="AT6" s="5"/>
      <c r="AU6" s="20"/>
      <c r="AV6" s="19"/>
      <c r="AW6" s="5"/>
      <c r="AX6" s="26"/>
      <c r="AY6" s="24">
        <f t="shared" si="21"/>
      </c>
      <c r="AZ6" s="5"/>
      <c r="BA6" s="5">
        <f t="shared" si="9"/>
        <v>0</v>
      </c>
      <c r="BB6" s="5"/>
      <c r="BC6" s="5">
        <f t="shared" si="10"/>
        <v>0</v>
      </c>
      <c r="BD6" s="5"/>
      <c r="BE6" s="5">
        <f t="shared" si="11"/>
        <v>0</v>
      </c>
      <c r="BF6" s="5"/>
      <c r="BG6" s="5">
        <f t="shared" si="12"/>
        <v>0</v>
      </c>
      <c r="BH6" s="5"/>
      <c r="BI6" s="47">
        <f t="shared" si="13"/>
        <v>0</v>
      </c>
      <c r="BJ6" s="7">
        <f t="shared" si="22"/>
        <v>0</v>
      </c>
      <c r="BK6" s="7">
        <f t="shared" si="23"/>
        <v>0</v>
      </c>
      <c r="BL6" s="7">
        <f t="shared" si="24"/>
        <v>0</v>
      </c>
      <c r="BM6" s="7">
        <f t="shared" si="25"/>
        <v>0</v>
      </c>
      <c r="BN6" s="7">
        <f t="shared" si="26"/>
        <v>0</v>
      </c>
      <c r="BO6" s="7">
        <f t="shared" si="27"/>
        <v>0</v>
      </c>
      <c r="BP6" s="49">
        <f t="shared" si="14"/>
        <v>0</v>
      </c>
      <c r="BQ6" s="49">
        <f t="shared" si="28"/>
        <v>0</v>
      </c>
      <c r="BR6" s="49">
        <f t="shared" si="29"/>
        <v>0</v>
      </c>
      <c r="BS6" s="49">
        <f t="shared" si="30"/>
        <v>0</v>
      </c>
      <c r="BT6" s="49">
        <f t="shared" si="31"/>
        <v>0</v>
      </c>
      <c r="BU6" s="7"/>
      <c r="BV6" s="4">
        <f t="shared" si="32"/>
        <v>0</v>
      </c>
      <c r="BW6" s="4">
        <f t="shared" si="15"/>
        <v>0</v>
      </c>
      <c r="BX6" s="7">
        <f t="shared" si="16"/>
        <v>0</v>
      </c>
      <c r="BY6" s="7">
        <f t="shared" si="17"/>
        <v>0</v>
      </c>
      <c r="BZ6" s="7">
        <f t="shared" si="33"/>
        <v>0</v>
      </c>
      <c r="CA6" s="7">
        <f t="shared" si="34"/>
        <v>0</v>
      </c>
      <c r="CB6" s="47"/>
      <c r="CC6" s="47"/>
      <c r="CD6" s="47"/>
      <c r="CE6" s="47"/>
      <c r="CF6" s="75" t="s">
        <v>61</v>
      </c>
    </row>
    <row r="7" spans="1:89" s="6" customFormat="1" ht="36" customHeight="1">
      <c r="A7" s="4" t="s">
        <v>0</v>
      </c>
      <c r="B7" s="24" t="str">
        <f t="shared" si="0"/>
        <v>005-</v>
      </c>
      <c r="C7" s="51">
        <f t="shared" si="1"/>
      </c>
      <c r="D7" s="50">
        <f t="shared" si="2"/>
        <v>0</v>
      </c>
      <c r="E7" s="52">
        <f t="shared" si="3"/>
        <v>0</v>
      </c>
      <c r="F7" s="59">
        <f t="shared" si="4"/>
        <v>0</v>
      </c>
      <c r="G7" s="58" t="str">
        <f t="shared" si="18"/>
        <v>Не задана</v>
      </c>
      <c r="H7" s="4"/>
      <c r="I7" s="53"/>
      <c r="J7" s="54">
        <f t="shared" si="5"/>
        <v>0</v>
      </c>
      <c r="K7" s="4"/>
      <c r="L7" s="4"/>
      <c r="M7" s="4">
        <f t="shared" si="6"/>
        <v>0</v>
      </c>
      <c r="N7" s="4"/>
      <c r="O7" s="4"/>
      <c r="P7" s="4">
        <f t="shared" si="7"/>
        <v>0</v>
      </c>
      <c r="Q7" s="4"/>
      <c r="R7" s="4"/>
      <c r="S7" s="55">
        <f t="shared" si="8"/>
        <v>0</v>
      </c>
      <c r="T7" s="29" t="s">
        <v>1</v>
      </c>
      <c r="U7" s="4" t="s">
        <v>1</v>
      </c>
      <c r="V7" s="4" t="s">
        <v>1</v>
      </c>
      <c r="W7" s="2"/>
      <c r="X7" s="56">
        <v>1</v>
      </c>
      <c r="Y7" s="47"/>
      <c r="Z7" s="55"/>
      <c r="AA7" s="29"/>
      <c r="AB7" s="55"/>
      <c r="AC7" s="59"/>
      <c r="AD7" s="29"/>
      <c r="AE7" s="4"/>
      <c r="AF7" s="4"/>
      <c r="AG7" s="55"/>
      <c r="AH7" s="58" t="s">
        <v>30</v>
      </c>
      <c r="AI7" s="2">
        <f t="shared" si="19"/>
      </c>
      <c r="AJ7" s="12"/>
      <c r="AK7" s="27"/>
      <c r="AL7" s="18">
        <f t="shared" si="20"/>
      </c>
      <c r="AM7" s="19"/>
      <c r="AN7" s="5"/>
      <c r="AO7" s="20"/>
      <c r="AP7" s="19"/>
      <c r="AQ7" s="5"/>
      <c r="AR7" s="20"/>
      <c r="AS7" s="19"/>
      <c r="AT7" s="5"/>
      <c r="AU7" s="20"/>
      <c r="AV7" s="19"/>
      <c r="AW7" s="5"/>
      <c r="AX7" s="26"/>
      <c r="AY7" s="24">
        <f t="shared" si="21"/>
      </c>
      <c r="AZ7" s="5"/>
      <c r="BA7" s="5">
        <f t="shared" si="9"/>
        <v>0</v>
      </c>
      <c r="BB7" s="5"/>
      <c r="BC7" s="5">
        <f t="shared" si="10"/>
        <v>0</v>
      </c>
      <c r="BD7" s="5"/>
      <c r="BE7" s="5">
        <f t="shared" si="11"/>
        <v>0</v>
      </c>
      <c r="BF7" s="5"/>
      <c r="BG7" s="5">
        <f t="shared" si="12"/>
        <v>0</v>
      </c>
      <c r="BH7" s="5"/>
      <c r="BI7" s="47">
        <f t="shared" si="13"/>
        <v>0</v>
      </c>
      <c r="BJ7" s="7">
        <f t="shared" si="22"/>
        <v>0</v>
      </c>
      <c r="BK7" s="7">
        <f t="shared" si="23"/>
        <v>0</v>
      </c>
      <c r="BL7" s="7">
        <f t="shared" si="24"/>
        <v>0</v>
      </c>
      <c r="BM7" s="7">
        <f t="shared" si="25"/>
        <v>0</v>
      </c>
      <c r="BN7" s="7">
        <f t="shared" si="26"/>
        <v>0</v>
      </c>
      <c r="BO7" s="7">
        <f t="shared" si="27"/>
        <v>0</v>
      </c>
      <c r="BP7" s="49">
        <f t="shared" si="14"/>
        <v>0</v>
      </c>
      <c r="BQ7" s="49">
        <f t="shared" si="28"/>
        <v>0</v>
      </c>
      <c r="BR7" s="49">
        <f t="shared" si="29"/>
        <v>0</v>
      </c>
      <c r="BS7" s="49">
        <f t="shared" si="30"/>
        <v>0</v>
      </c>
      <c r="BT7" s="49">
        <f t="shared" si="31"/>
        <v>0</v>
      </c>
      <c r="BU7" s="7"/>
      <c r="BV7" s="4">
        <f t="shared" si="32"/>
        <v>0</v>
      </c>
      <c r="BW7" s="4">
        <f t="shared" si="15"/>
        <v>0</v>
      </c>
      <c r="BX7" s="7">
        <f t="shared" si="16"/>
        <v>0</v>
      </c>
      <c r="BY7" s="7">
        <f t="shared" si="17"/>
        <v>0</v>
      </c>
      <c r="BZ7" s="7">
        <f t="shared" si="33"/>
        <v>0</v>
      </c>
      <c r="CA7" s="7">
        <f t="shared" si="34"/>
        <v>0</v>
      </c>
      <c r="CB7" s="47"/>
      <c r="CC7" s="47"/>
      <c r="CD7" s="47"/>
      <c r="CE7" s="47"/>
      <c r="CF7" s="75" t="s">
        <v>62</v>
      </c>
      <c r="CK7" s="83" t="s">
        <v>108</v>
      </c>
    </row>
    <row r="8" spans="1:84" s="6" customFormat="1" ht="36" customHeight="1" thickBot="1">
      <c r="A8" s="4" t="s">
        <v>0</v>
      </c>
      <c r="B8" s="24" t="str">
        <f t="shared" si="0"/>
        <v>006-</v>
      </c>
      <c r="C8" s="51">
        <f t="shared" si="1"/>
      </c>
      <c r="D8" s="50">
        <f t="shared" si="2"/>
        <v>0</v>
      </c>
      <c r="E8" s="52">
        <f t="shared" si="3"/>
        <v>0</v>
      </c>
      <c r="F8" s="59">
        <f t="shared" si="4"/>
        <v>0</v>
      </c>
      <c r="G8" s="58" t="str">
        <f t="shared" si="18"/>
        <v>Не задана</v>
      </c>
      <c r="H8" s="4"/>
      <c r="I8" s="53"/>
      <c r="J8" s="54">
        <f t="shared" si="5"/>
        <v>0</v>
      </c>
      <c r="K8" s="4"/>
      <c r="L8" s="4"/>
      <c r="M8" s="4">
        <f t="shared" si="6"/>
        <v>0</v>
      </c>
      <c r="N8" s="4"/>
      <c r="O8" s="4"/>
      <c r="P8" s="4">
        <f t="shared" si="7"/>
        <v>0</v>
      </c>
      <c r="Q8" s="4"/>
      <c r="R8" s="4"/>
      <c r="S8" s="55">
        <f t="shared" si="8"/>
        <v>0</v>
      </c>
      <c r="T8" s="29" t="s">
        <v>1</v>
      </c>
      <c r="U8" s="4" t="s">
        <v>1</v>
      </c>
      <c r="V8" s="4" t="s">
        <v>1</v>
      </c>
      <c r="W8" s="2"/>
      <c r="X8" s="56">
        <v>1</v>
      </c>
      <c r="Y8" s="47"/>
      <c r="Z8" s="55"/>
      <c r="AA8" s="29"/>
      <c r="AB8" s="55"/>
      <c r="AC8" s="59"/>
      <c r="AD8" s="29"/>
      <c r="AE8" s="4"/>
      <c r="AF8" s="4"/>
      <c r="AG8" s="55"/>
      <c r="AH8" s="58" t="s">
        <v>30</v>
      </c>
      <c r="AI8" s="2">
        <f t="shared" si="19"/>
      </c>
      <c r="AJ8" s="12"/>
      <c r="AK8" s="27"/>
      <c r="AL8" s="18">
        <f t="shared" si="20"/>
      </c>
      <c r="AM8" s="19"/>
      <c r="AN8" s="5"/>
      <c r="AO8" s="20"/>
      <c r="AP8" s="19"/>
      <c r="AQ8" s="5"/>
      <c r="AR8" s="20"/>
      <c r="AS8" s="19"/>
      <c r="AT8" s="5"/>
      <c r="AU8" s="20"/>
      <c r="AV8" s="19"/>
      <c r="AW8" s="5"/>
      <c r="AX8" s="26"/>
      <c r="AY8" s="24">
        <f t="shared" si="21"/>
      </c>
      <c r="AZ8" s="5"/>
      <c r="BA8" s="5">
        <f t="shared" si="9"/>
        <v>0</v>
      </c>
      <c r="BB8" s="5"/>
      <c r="BC8" s="5">
        <f t="shared" si="10"/>
        <v>0</v>
      </c>
      <c r="BD8" s="5"/>
      <c r="BE8" s="5">
        <f t="shared" si="11"/>
        <v>0</v>
      </c>
      <c r="BF8" s="5"/>
      <c r="BG8" s="5">
        <f t="shared" si="12"/>
        <v>0</v>
      </c>
      <c r="BH8" s="5"/>
      <c r="BI8" s="47">
        <f t="shared" si="13"/>
        <v>0</v>
      </c>
      <c r="BJ8" s="7">
        <f t="shared" si="22"/>
        <v>0</v>
      </c>
      <c r="BK8" s="7">
        <f t="shared" si="23"/>
        <v>0</v>
      </c>
      <c r="BL8" s="7">
        <f t="shared" si="24"/>
        <v>0</v>
      </c>
      <c r="BM8" s="7">
        <f t="shared" si="25"/>
        <v>0</v>
      </c>
      <c r="BN8" s="7">
        <f t="shared" si="26"/>
        <v>0</v>
      </c>
      <c r="BO8" s="7">
        <f t="shared" si="27"/>
        <v>0</v>
      </c>
      <c r="BP8" s="49">
        <f t="shared" si="14"/>
        <v>0</v>
      </c>
      <c r="BQ8" s="49">
        <f t="shared" si="28"/>
        <v>0</v>
      </c>
      <c r="BR8" s="49">
        <f t="shared" si="29"/>
        <v>0</v>
      </c>
      <c r="BS8" s="49">
        <f t="shared" si="30"/>
        <v>0</v>
      </c>
      <c r="BT8" s="49">
        <f t="shared" si="31"/>
        <v>0</v>
      </c>
      <c r="BU8" s="7"/>
      <c r="BV8" s="4">
        <f t="shared" si="32"/>
        <v>0</v>
      </c>
      <c r="BW8" s="4">
        <f t="shared" si="15"/>
        <v>0</v>
      </c>
      <c r="BX8" s="7">
        <f t="shared" si="16"/>
        <v>0</v>
      </c>
      <c r="BY8" s="7">
        <f t="shared" si="17"/>
        <v>0</v>
      </c>
      <c r="BZ8" s="7">
        <f t="shared" si="33"/>
        <v>0</v>
      </c>
      <c r="CA8" s="7">
        <f t="shared" si="34"/>
        <v>0</v>
      </c>
      <c r="CB8" s="47"/>
      <c r="CC8" s="47"/>
      <c r="CD8" s="47"/>
      <c r="CE8" s="47"/>
      <c r="CF8" s="75" t="s">
        <v>63</v>
      </c>
    </row>
    <row r="9" spans="1:94" s="6" customFormat="1" ht="36" customHeight="1">
      <c r="A9" s="4" t="s">
        <v>0</v>
      </c>
      <c r="B9" s="24" t="str">
        <f t="shared" si="0"/>
        <v>007-</v>
      </c>
      <c r="C9" s="51">
        <f t="shared" si="1"/>
      </c>
      <c r="D9" s="50">
        <f t="shared" si="2"/>
        <v>0</v>
      </c>
      <c r="E9" s="52">
        <f t="shared" si="3"/>
        <v>0</v>
      </c>
      <c r="F9" s="59">
        <f t="shared" si="4"/>
        <v>0</v>
      </c>
      <c r="G9" s="58" t="str">
        <f t="shared" si="18"/>
        <v>Не задана</v>
      </c>
      <c r="H9" s="4"/>
      <c r="I9" s="53"/>
      <c r="J9" s="54">
        <f t="shared" si="5"/>
        <v>0</v>
      </c>
      <c r="K9" s="4"/>
      <c r="L9" s="4"/>
      <c r="M9" s="4">
        <f t="shared" si="6"/>
        <v>0</v>
      </c>
      <c r="N9" s="4"/>
      <c r="O9" s="4"/>
      <c r="P9" s="4">
        <f t="shared" si="7"/>
        <v>0</v>
      </c>
      <c r="Q9" s="4"/>
      <c r="R9" s="4"/>
      <c r="S9" s="55">
        <f t="shared" si="8"/>
        <v>0</v>
      </c>
      <c r="T9" s="29" t="s">
        <v>1</v>
      </c>
      <c r="U9" s="4" t="s">
        <v>1</v>
      </c>
      <c r="V9" s="4" t="s">
        <v>1</v>
      </c>
      <c r="W9" s="2"/>
      <c r="X9" s="56">
        <v>1</v>
      </c>
      <c r="Y9" s="47"/>
      <c r="Z9" s="55"/>
      <c r="AA9" s="29"/>
      <c r="AB9" s="55"/>
      <c r="AC9" s="59"/>
      <c r="AD9" s="29"/>
      <c r="AE9" s="4"/>
      <c r="AF9" s="4"/>
      <c r="AG9" s="55"/>
      <c r="AH9" s="58" t="s">
        <v>30</v>
      </c>
      <c r="AI9" s="2">
        <f t="shared" si="19"/>
      </c>
      <c r="AJ9" s="12"/>
      <c r="AK9" s="27"/>
      <c r="AL9" s="18">
        <f t="shared" si="20"/>
      </c>
      <c r="AM9" s="19"/>
      <c r="AN9" s="5"/>
      <c r="AO9" s="20"/>
      <c r="AP9" s="19"/>
      <c r="AQ9" s="5"/>
      <c r="AR9" s="20"/>
      <c r="AS9" s="19"/>
      <c r="AT9" s="5"/>
      <c r="AU9" s="20"/>
      <c r="AV9" s="19"/>
      <c r="AW9" s="5"/>
      <c r="AX9" s="26"/>
      <c r="AY9" s="24">
        <f t="shared" si="21"/>
      </c>
      <c r="AZ9" s="5"/>
      <c r="BA9" s="5">
        <f t="shared" si="9"/>
        <v>0</v>
      </c>
      <c r="BB9" s="5"/>
      <c r="BC9" s="5">
        <f t="shared" si="10"/>
        <v>0</v>
      </c>
      <c r="BD9" s="5"/>
      <c r="BE9" s="5">
        <f t="shared" si="11"/>
        <v>0</v>
      </c>
      <c r="BF9" s="5"/>
      <c r="BG9" s="5">
        <f t="shared" si="12"/>
        <v>0</v>
      </c>
      <c r="BH9" s="5"/>
      <c r="BI9" s="47">
        <f t="shared" si="13"/>
        <v>0</v>
      </c>
      <c r="BJ9" s="7">
        <f t="shared" si="22"/>
        <v>0</v>
      </c>
      <c r="BK9" s="7">
        <f t="shared" si="23"/>
        <v>0</v>
      </c>
      <c r="BL9" s="7">
        <f t="shared" si="24"/>
        <v>0</v>
      </c>
      <c r="BM9" s="7">
        <f t="shared" si="25"/>
        <v>0</v>
      </c>
      <c r="BN9" s="7">
        <f t="shared" si="26"/>
        <v>0</v>
      </c>
      <c r="BO9" s="7">
        <f t="shared" si="27"/>
        <v>0</v>
      </c>
      <c r="BP9" s="49">
        <f t="shared" si="14"/>
        <v>0</v>
      </c>
      <c r="BQ9" s="49">
        <f t="shared" si="28"/>
        <v>0</v>
      </c>
      <c r="BR9" s="49">
        <f t="shared" si="29"/>
        <v>0</v>
      </c>
      <c r="BS9" s="49">
        <f t="shared" si="30"/>
        <v>0</v>
      </c>
      <c r="BT9" s="49">
        <f t="shared" si="31"/>
        <v>0</v>
      </c>
      <c r="BU9" s="7"/>
      <c r="BV9" s="4">
        <f t="shared" si="32"/>
        <v>0</v>
      </c>
      <c r="BW9" s="4">
        <f t="shared" si="15"/>
        <v>0</v>
      </c>
      <c r="BX9" s="7">
        <f t="shared" si="16"/>
        <v>0</v>
      </c>
      <c r="BY9" s="7">
        <f t="shared" si="17"/>
        <v>0</v>
      </c>
      <c r="BZ9" s="7">
        <f t="shared" si="33"/>
        <v>0</v>
      </c>
      <c r="CA9" s="7">
        <f t="shared" si="34"/>
        <v>0</v>
      </c>
      <c r="CB9" s="47"/>
      <c r="CC9" s="47"/>
      <c r="CD9" s="47"/>
      <c r="CE9" s="47"/>
      <c r="CF9" s="75" t="s">
        <v>64</v>
      </c>
      <c r="CH9" s="108" t="s">
        <v>115</v>
      </c>
      <c r="CI9" s="109"/>
      <c r="CJ9" s="109"/>
      <c r="CK9" s="109"/>
      <c r="CL9" s="109"/>
      <c r="CM9" s="109"/>
      <c r="CN9" s="109"/>
      <c r="CO9" s="109"/>
      <c r="CP9" s="110"/>
    </row>
    <row r="10" spans="1:94" s="6" customFormat="1" ht="36" customHeight="1">
      <c r="A10" s="4" t="s">
        <v>0</v>
      </c>
      <c r="B10" s="24" t="str">
        <f t="shared" si="0"/>
        <v>008-</v>
      </c>
      <c r="C10" s="51">
        <f t="shared" si="1"/>
      </c>
      <c r="D10" s="50">
        <f t="shared" si="2"/>
        <v>0</v>
      </c>
      <c r="E10" s="52">
        <f t="shared" si="3"/>
        <v>0</v>
      </c>
      <c r="F10" s="59">
        <f t="shared" si="4"/>
        <v>0</v>
      </c>
      <c r="G10" s="58" t="str">
        <f t="shared" si="18"/>
        <v>Не задана</v>
      </c>
      <c r="H10" s="4"/>
      <c r="I10" s="53"/>
      <c r="J10" s="54">
        <f t="shared" si="5"/>
        <v>0</v>
      </c>
      <c r="K10" s="4"/>
      <c r="L10" s="4"/>
      <c r="M10" s="4">
        <f t="shared" si="6"/>
        <v>0</v>
      </c>
      <c r="N10" s="4"/>
      <c r="O10" s="4"/>
      <c r="P10" s="4">
        <f t="shared" si="7"/>
        <v>0</v>
      </c>
      <c r="Q10" s="4"/>
      <c r="R10" s="4"/>
      <c r="S10" s="55">
        <f t="shared" si="8"/>
        <v>0</v>
      </c>
      <c r="T10" s="29" t="s">
        <v>1</v>
      </c>
      <c r="U10" s="4" t="s">
        <v>1</v>
      </c>
      <c r="V10" s="4" t="s">
        <v>1</v>
      </c>
      <c r="W10" s="2"/>
      <c r="X10" s="56">
        <v>1</v>
      </c>
      <c r="Y10" s="47"/>
      <c r="Z10" s="55"/>
      <c r="AA10" s="29"/>
      <c r="AB10" s="55"/>
      <c r="AC10" s="59"/>
      <c r="AD10" s="29"/>
      <c r="AE10" s="4"/>
      <c r="AF10" s="4"/>
      <c r="AG10" s="55"/>
      <c r="AH10" s="58" t="s">
        <v>30</v>
      </c>
      <c r="AI10" s="2">
        <f t="shared" si="19"/>
      </c>
      <c r="AJ10" s="12"/>
      <c r="AK10" s="27"/>
      <c r="AL10" s="18">
        <f t="shared" si="20"/>
      </c>
      <c r="AM10" s="19"/>
      <c r="AN10" s="5"/>
      <c r="AO10" s="20"/>
      <c r="AP10" s="19"/>
      <c r="AQ10" s="5"/>
      <c r="AR10" s="20"/>
      <c r="AS10" s="19"/>
      <c r="AT10" s="5"/>
      <c r="AU10" s="20"/>
      <c r="AV10" s="19"/>
      <c r="AW10" s="5"/>
      <c r="AX10" s="26"/>
      <c r="AY10" s="24">
        <f t="shared" si="21"/>
      </c>
      <c r="AZ10" s="5"/>
      <c r="BA10" s="5">
        <f t="shared" si="9"/>
        <v>0</v>
      </c>
      <c r="BB10" s="5"/>
      <c r="BC10" s="5">
        <f t="shared" si="10"/>
        <v>0</v>
      </c>
      <c r="BD10" s="5"/>
      <c r="BE10" s="5">
        <f t="shared" si="11"/>
        <v>0</v>
      </c>
      <c r="BF10" s="5"/>
      <c r="BG10" s="5">
        <f t="shared" si="12"/>
        <v>0</v>
      </c>
      <c r="BH10" s="5"/>
      <c r="BI10" s="47">
        <f t="shared" si="13"/>
        <v>0</v>
      </c>
      <c r="BJ10" s="7">
        <f t="shared" si="22"/>
        <v>0</v>
      </c>
      <c r="BK10" s="7">
        <f t="shared" si="23"/>
        <v>0</v>
      </c>
      <c r="BL10" s="7">
        <f t="shared" si="24"/>
        <v>0</v>
      </c>
      <c r="BM10" s="7">
        <f t="shared" si="25"/>
        <v>0</v>
      </c>
      <c r="BN10" s="7">
        <f t="shared" si="26"/>
        <v>0</v>
      </c>
      <c r="BO10" s="7">
        <f t="shared" si="27"/>
        <v>0</v>
      </c>
      <c r="BP10" s="49">
        <f t="shared" si="14"/>
        <v>0</v>
      </c>
      <c r="BQ10" s="49">
        <f t="shared" si="28"/>
        <v>0</v>
      </c>
      <c r="BR10" s="49">
        <f t="shared" si="29"/>
        <v>0</v>
      </c>
      <c r="BS10" s="49">
        <f t="shared" si="30"/>
        <v>0</v>
      </c>
      <c r="BT10" s="49">
        <f t="shared" si="31"/>
        <v>0</v>
      </c>
      <c r="BU10" s="7"/>
      <c r="BV10" s="4">
        <f t="shared" si="32"/>
        <v>0</v>
      </c>
      <c r="BW10" s="4">
        <f t="shared" si="15"/>
        <v>0</v>
      </c>
      <c r="BX10" s="7">
        <f t="shared" si="16"/>
        <v>0</v>
      </c>
      <c r="BY10" s="7">
        <f t="shared" si="17"/>
        <v>0</v>
      </c>
      <c r="BZ10" s="7">
        <f t="shared" si="33"/>
        <v>0</v>
      </c>
      <c r="CA10" s="7">
        <f t="shared" si="34"/>
        <v>0</v>
      </c>
      <c r="CB10" s="47"/>
      <c r="CC10" s="47"/>
      <c r="CD10" s="47"/>
      <c r="CE10" s="47"/>
      <c r="CF10" s="75" t="s">
        <v>65</v>
      </c>
      <c r="CH10" s="111"/>
      <c r="CI10" s="112"/>
      <c r="CJ10" s="112"/>
      <c r="CK10" s="112"/>
      <c r="CL10" s="112"/>
      <c r="CM10" s="112"/>
      <c r="CN10" s="112"/>
      <c r="CO10" s="112"/>
      <c r="CP10" s="113"/>
    </row>
    <row r="11" spans="1:94" s="6" customFormat="1" ht="36" customHeight="1">
      <c r="A11" s="4" t="s">
        <v>0</v>
      </c>
      <c r="B11" s="24" t="str">
        <f t="shared" si="0"/>
        <v>009-</v>
      </c>
      <c r="C11" s="51">
        <f t="shared" si="1"/>
      </c>
      <c r="D11" s="50">
        <f t="shared" si="2"/>
        <v>0</v>
      </c>
      <c r="E11" s="52">
        <f t="shared" si="3"/>
        <v>0</v>
      </c>
      <c r="F11" s="59">
        <f t="shared" si="4"/>
        <v>0</v>
      </c>
      <c r="G11" s="58" t="str">
        <f t="shared" si="18"/>
        <v>Не задана</v>
      </c>
      <c r="H11" s="4"/>
      <c r="I11" s="53"/>
      <c r="J11" s="54">
        <f t="shared" si="5"/>
        <v>0</v>
      </c>
      <c r="K11" s="4"/>
      <c r="L11" s="4"/>
      <c r="M11" s="4">
        <f t="shared" si="6"/>
        <v>0</v>
      </c>
      <c r="N11" s="4"/>
      <c r="O11" s="4"/>
      <c r="P11" s="4">
        <f t="shared" si="7"/>
        <v>0</v>
      </c>
      <c r="Q11" s="4"/>
      <c r="R11" s="4"/>
      <c r="S11" s="55">
        <f t="shared" si="8"/>
        <v>0</v>
      </c>
      <c r="T11" s="29" t="s">
        <v>1</v>
      </c>
      <c r="U11" s="4" t="s">
        <v>1</v>
      </c>
      <c r="V11" s="4" t="s">
        <v>1</v>
      </c>
      <c r="W11" s="2"/>
      <c r="X11" s="56">
        <v>1</v>
      </c>
      <c r="Y11" s="47"/>
      <c r="Z11" s="55"/>
      <c r="AA11" s="29"/>
      <c r="AB11" s="55"/>
      <c r="AC11" s="59"/>
      <c r="AD11" s="29"/>
      <c r="AE11" s="4"/>
      <c r="AF11" s="4"/>
      <c r="AG11" s="55"/>
      <c r="AH11" s="58" t="s">
        <v>30</v>
      </c>
      <c r="AI11" s="2">
        <f t="shared" si="19"/>
      </c>
      <c r="AJ11" s="12"/>
      <c r="AK11" s="27"/>
      <c r="AL11" s="18">
        <f t="shared" si="20"/>
      </c>
      <c r="AM11" s="19"/>
      <c r="AN11" s="5"/>
      <c r="AO11" s="20"/>
      <c r="AP11" s="19"/>
      <c r="AQ11" s="5"/>
      <c r="AR11" s="20"/>
      <c r="AS11" s="19"/>
      <c r="AT11" s="5"/>
      <c r="AU11" s="20"/>
      <c r="AV11" s="19"/>
      <c r="AW11" s="5"/>
      <c r="AX11" s="26"/>
      <c r="AY11" s="24">
        <f t="shared" si="21"/>
      </c>
      <c r="AZ11" s="5"/>
      <c r="BA11" s="5">
        <f t="shared" si="9"/>
        <v>0</v>
      </c>
      <c r="BB11" s="5"/>
      <c r="BC11" s="5">
        <f t="shared" si="10"/>
        <v>0</v>
      </c>
      <c r="BD11" s="5"/>
      <c r="BE11" s="5">
        <f t="shared" si="11"/>
        <v>0</v>
      </c>
      <c r="BF11" s="5"/>
      <c r="BG11" s="5">
        <f t="shared" si="12"/>
        <v>0</v>
      </c>
      <c r="BH11" s="5"/>
      <c r="BI11" s="47">
        <f t="shared" si="13"/>
        <v>0</v>
      </c>
      <c r="BJ11" s="7">
        <f t="shared" si="22"/>
        <v>0</v>
      </c>
      <c r="BK11" s="7">
        <f t="shared" si="23"/>
        <v>0</v>
      </c>
      <c r="BL11" s="7">
        <f t="shared" si="24"/>
        <v>0</v>
      </c>
      <c r="BM11" s="7">
        <f t="shared" si="25"/>
        <v>0</v>
      </c>
      <c r="BN11" s="7">
        <f t="shared" si="26"/>
        <v>0</v>
      </c>
      <c r="BO11" s="7">
        <f t="shared" si="27"/>
        <v>0</v>
      </c>
      <c r="BP11" s="49">
        <f t="shared" si="14"/>
        <v>0</v>
      </c>
      <c r="BQ11" s="49">
        <f t="shared" si="28"/>
        <v>0</v>
      </c>
      <c r="BR11" s="49">
        <f t="shared" si="29"/>
        <v>0</v>
      </c>
      <c r="BS11" s="49">
        <f t="shared" si="30"/>
        <v>0</v>
      </c>
      <c r="BT11" s="49">
        <f t="shared" si="31"/>
        <v>0</v>
      </c>
      <c r="BU11" s="7"/>
      <c r="BV11" s="4">
        <f t="shared" si="32"/>
        <v>0</v>
      </c>
      <c r="BW11" s="4">
        <f t="shared" si="15"/>
        <v>0</v>
      </c>
      <c r="BX11" s="7">
        <f t="shared" si="16"/>
        <v>0</v>
      </c>
      <c r="BY11" s="7">
        <f t="shared" si="17"/>
        <v>0</v>
      </c>
      <c r="BZ11" s="7">
        <f t="shared" si="33"/>
        <v>0</v>
      </c>
      <c r="CA11" s="7">
        <f t="shared" si="34"/>
        <v>0</v>
      </c>
      <c r="CB11" s="47"/>
      <c r="CC11" s="47"/>
      <c r="CD11" s="47"/>
      <c r="CE11" s="47"/>
      <c r="CF11" s="75" t="s">
        <v>66</v>
      </c>
      <c r="CH11" s="111"/>
      <c r="CI11" s="112"/>
      <c r="CJ11" s="112"/>
      <c r="CK11" s="112"/>
      <c r="CL11" s="112"/>
      <c r="CM11" s="112"/>
      <c r="CN11" s="112"/>
      <c r="CO11" s="112"/>
      <c r="CP11" s="113"/>
    </row>
    <row r="12" spans="1:94" s="6" customFormat="1" ht="36" customHeight="1" thickBot="1">
      <c r="A12" s="4" t="s">
        <v>0</v>
      </c>
      <c r="B12" s="24" t="str">
        <f t="shared" si="0"/>
        <v>010-</v>
      </c>
      <c r="C12" s="51">
        <f t="shared" si="1"/>
      </c>
      <c r="D12" s="50">
        <f t="shared" si="2"/>
        <v>0</v>
      </c>
      <c r="E12" s="52">
        <f t="shared" si="3"/>
        <v>0</v>
      </c>
      <c r="F12" s="59">
        <f t="shared" si="4"/>
        <v>0</v>
      </c>
      <c r="G12" s="58" t="str">
        <f t="shared" si="18"/>
        <v>Не задана</v>
      </c>
      <c r="H12" s="4"/>
      <c r="I12" s="53"/>
      <c r="J12" s="54">
        <f t="shared" si="5"/>
        <v>0</v>
      </c>
      <c r="K12" s="4"/>
      <c r="L12" s="4"/>
      <c r="M12" s="4">
        <f t="shared" si="6"/>
        <v>0</v>
      </c>
      <c r="N12" s="4"/>
      <c r="O12" s="4"/>
      <c r="P12" s="4">
        <f t="shared" si="7"/>
        <v>0</v>
      </c>
      <c r="Q12" s="4"/>
      <c r="R12" s="4"/>
      <c r="S12" s="55">
        <f t="shared" si="8"/>
        <v>0</v>
      </c>
      <c r="T12" s="29" t="s">
        <v>1</v>
      </c>
      <c r="U12" s="4" t="s">
        <v>1</v>
      </c>
      <c r="V12" s="4" t="s">
        <v>1</v>
      </c>
      <c r="W12" s="2"/>
      <c r="X12" s="56">
        <v>1</v>
      </c>
      <c r="Y12" s="47"/>
      <c r="Z12" s="55"/>
      <c r="AA12" s="29"/>
      <c r="AB12" s="55"/>
      <c r="AC12" s="59"/>
      <c r="AD12" s="29"/>
      <c r="AE12" s="4"/>
      <c r="AF12" s="4"/>
      <c r="AG12" s="55"/>
      <c r="AH12" s="58" t="s">
        <v>30</v>
      </c>
      <c r="AI12" s="2">
        <f t="shared" si="19"/>
      </c>
      <c r="AJ12" s="12"/>
      <c r="AK12" s="27"/>
      <c r="AL12" s="18">
        <f t="shared" si="20"/>
      </c>
      <c r="AM12" s="19"/>
      <c r="AN12" s="5"/>
      <c r="AO12" s="20"/>
      <c r="AP12" s="19"/>
      <c r="AQ12" s="5"/>
      <c r="AR12" s="20"/>
      <c r="AS12" s="19"/>
      <c r="AT12" s="5"/>
      <c r="AU12" s="20"/>
      <c r="AV12" s="19"/>
      <c r="AW12" s="5"/>
      <c r="AX12" s="26"/>
      <c r="AY12" s="24">
        <f t="shared" si="21"/>
      </c>
      <c r="AZ12" s="5"/>
      <c r="BA12" s="5">
        <f t="shared" si="9"/>
        <v>0</v>
      </c>
      <c r="BB12" s="5"/>
      <c r="BC12" s="5">
        <f t="shared" si="10"/>
        <v>0</v>
      </c>
      <c r="BD12" s="5"/>
      <c r="BE12" s="5">
        <f t="shared" si="11"/>
        <v>0</v>
      </c>
      <c r="BF12" s="5"/>
      <c r="BG12" s="5">
        <f t="shared" si="12"/>
        <v>0</v>
      </c>
      <c r="BH12" s="5"/>
      <c r="BI12" s="47">
        <f t="shared" si="13"/>
        <v>0</v>
      </c>
      <c r="BJ12" s="7">
        <f t="shared" si="22"/>
        <v>0</v>
      </c>
      <c r="BK12" s="7">
        <f t="shared" si="23"/>
        <v>0</v>
      </c>
      <c r="BL12" s="7">
        <f t="shared" si="24"/>
        <v>0</v>
      </c>
      <c r="BM12" s="7">
        <f t="shared" si="25"/>
        <v>0</v>
      </c>
      <c r="BN12" s="7">
        <f t="shared" si="26"/>
        <v>0</v>
      </c>
      <c r="BO12" s="7">
        <f t="shared" si="27"/>
        <v>0</v>
      </c>
      <c r="BP12" s="49">
        <f t="shared" si="14"/>
        <v>0</v>
      </c>
      <c r="BQ12" s="49">
        <f t="shared" si="28"/>
        <v>0</v>
      </c>
      <c r="BR12" s="49">
        <f t="shared" si="29"/>
        <v>0</v>
      </c>
      <c r="BS12" s="49">
        <f t="shared" si="30"/>
        <v>0</v>
      </c>
      <c r="BT12" s="49">
        <f t="shared" si="31"/>
        <v>0</v>
      </c>
      <c r="BU12" s="7"/>
      <c r="BV12" s="4">
        <f t="shared" si="32"/>
        <v>0</v>
      </c>
      <c r="BW12" s="4">
        <f t="shared" si="15"/>
        <v>0</v>
      </c>
      <c r="BX12" s="7">
        <f t="shared" si="16"/>
        <v>0</v>
      </c>
      <c r="BY12" s="7">
        <f t="shared" si="17"/>
        <v>0</v>
      </c>
      <c r="BZ12" s="7">
        <f t="shared" si="33"/>
        <v>0</v>
      </c>
      <c r="CA12" s="7">
        <f t="shared" si="34"/>
        <v>0</v>
      </c>
      <c r="CB12" s="47"/>
      <c r="CC12" s="47"/>
      <c r="CD12" s="47"/>
      <c r="CE12" s="47"/>
      <c r="CF12" s="75" t="s">
        <v>67</v>
      </c>
      <c r="CH12" s="114"/>
      <c r="CI12" s="115"/>
      <c r="CJ12" s="115"/>
      <c r="CK12" s="115"/>
      <c r="CL12" s="115"/>
      <c r="CM12" s="115"/>
      <c r="CN12" s="115"/>
      <c r="CO12" s="115"/>
      <c r="CP12" s="116"/>
    </row>
    <row r="13" spans="1:94" s="6" customFormat="1" ht="36" customHeight="1">
      <c r="A13" s="4" t="s">
        <v>0</v>
      </c>
      <c r="B13" s="24" t="str">
        <f t="shared" si="0"/>
        <v>011-</v>
      </c>
      <c r="C13" s="51">
        <f t="shared" si="1"/>
      </c>
      <c r="D13" s="50">
        <f t="shared" si="2"/>
        <v>0</v>
      </c>
      <c r="E13" s="52">
        <f t="shared" si="3"/>
        <v>0</v>
      </c>
      <c r="F13" s="59">
        <f t="shared" si="4"/>
        <v>0</v>
      </c>
      <c r="G13" s="58" t="str">
        <f t="shared" si="18"/>
        <v>Не задана</v>
      </c>
      <c r="H13" s="4"/>
      <c r="I13" s="53"/>
      <c r="J13" s="54">
        <f t="shared" si="5"/>
        <v>0</v>
      </c>
      <c r="K13" s="4"/>
      <c r="L13" s="4"/>
      <c r="M13" s="4">
        <f t="shared" si="6"/>
        <v>0</v>
      </c>
      <c r="N13" s="4"/>
      <c r="O13" s="4"/>
      <c r="P13" s="4">
        <f t="shared" si="7"/>
        <v>0</v>
      </c>
      <c r="Q13" s="4"/>
      <c r="R13" s="4"/>
      <c r="S13" s="55">
        <f t="shared" si="8"/>
        <v>0</v>
      </c>
      <c r="T13" s="29" t="s">
        <v>1</v>
      </c>
      <c r="U13" s="4" t="s">
        <v>1</v>
      </c>
      <c r="V13" s="4" t="s">
        <v>1</v>
      </c>
      <c r="W13" s="2"/>
      <c r="X13" s="56">
        <v>1</v>
      </c>
      <c r="Y13" s="47"/>
      <c r="Z13" s="55"/>
      <c r="AA13" s="29"/>
      <c r="AB13" s="55"/>
      <c r="AC13" s="59"/>
      <c r="AD13" s="29"/>
      <c r="AE13" s="4"/>
      <c r="AF13" s="4"/>
      <c r="AG13" s="55"/>
      <c r="AH13" s="58" t="s">
        <v>30</v>
      </c>
      <c r="AI13" s="2">
        <f t="shared" si="19"/>
      </c>
      <c r="AJ13" s="12"/>
      <c r="AK13" s="27"/>
      <c r="AL13" s="18">
        <f t="shared" si="20"/>
      </c>
      <c r="AM13" s="19"/>
      <c r="AN13" s="5"/>
      <c r="AO13" s="20"/>
      <c r="AP13" s="19"/>
      <c r="AQ13" s="5"/>
      <c r="AR13" s="20"/>
      <c r="AS13" s="19"/>
      <c r="AT13" s="5"/>
      <c r="AU13" s="20"/>
      <c r="AV13" s="19"/>
      <c r="AW13" s="5"/>
      <c r="AX13" s="26"/>
      <c r="AY13" s="24">
        <f t="shared" si="21"/>
      </c>
      <c r="AZ13" s="5"/>
      <c r="BA13" s="5">
        <f t="shared" si="9"/>
        <v>0</v>
      </c>
      <c r="BB13" s="5"/>
      <c r="BC13" s="5">
        <f t="shared" si="10"/>
        <v>0</v>
      </c>
      <c r="BD13" s="5"/>
      <c r="BE13" s="5">
        <f t="shared" si="11"/>
        <v>0</v>
      </c>
      <c r="BF13" s="5"/>
      <c r="BG13" s="5">
        <f t="shared" si="12"/>
        <v>0</v>
      </c>
      <c r="BH13" s="5"/>
      <c r="BI13" s="47">
        <f t="shared" si="13"/>
        <v>0</v>
      </c>
      <c r="BJ13" s="7">
        <f t="shared" si="22"/>
        <v>0</v>
      </c>
      <c r="BK13" s="7">
        <f t="shared" si="23"/>
        <v>0</v>
      </c>
      <c r="BL13" s="7">
        <f t="shared" si="24"/>
        <v>0</v>
      </c>
      <c r="BM13" s="7">
        <f t="shared" si="25"/>
        <v>0</v>
      </c>
      <c r="BN13" s="7">
        <f t="shared" si="26"/>
        <v>0</v>
      </c>
      <c r="BO13" s="7">
        <f t="shared" si="27"/>
        <v>0</v>
      </c>
      <c r="BP13" s="49">
        <f t="shared" si="14"/>
        <v>0</v>
      </c>
      <c r="BQ13" s="49">
        <f t="shared" si="28"/>
        <v>0</v>
      </c>
      <c r="BR13" s="49">
        <f t="shared" si="29"/>
        <v>0</v>
      </c>
      <c r="BS13" s="49">
        <f t="shared" si="30"/>
        <v>0</v>
      </c>
      <c r="BT13" s="49">
        <f t="shared" si="31"/>
        <v>0</v>
      </c>
      <c r="BU13" s="7"/>
      <c r="BV13" s="4">
        <f t="shared" si="32"/>
        <v>0</v>
      </c>
      <c r="BW13" s="4">
        <f t="shared" si="15"/>
        <v>0</v>
      </c>
      <c r="BX13" s="7">
        <f t="shared" si="16"/>
        <v>0</v>
      </c>
      <c r="BY13" s="7">
        <f t="shared" si="17"/>
        <v>0</v>
      </c>
      <c r="BZ13" s="7">
        <f t="shared" si="33"/>
        <v>0</v>
      </c>
      <c r="CA13" s="7">
        <f t="shared" si="34"/>
        <v>0</v>
      </c>
      <c r="CB13" s="47"/>
      <c r="CC13" s="47"/>
      <c r="CD13" s="47"/>
      <c r="CE13" s="47"/>
      <c r="CF13" s="75" t="s">
        <v>68</v>
      </c>
      <c r="CI13" s="84"/>
      <c r="CJ13" s="84"/>
      <c r="CK13" s="84"/>
      <c r="CL13" s="84"/>
      <c r="CM13" s="84"/>
      <c r="CN13" s="84"/>
      <c r="CO13" s="28"/>
      <c r="CP13" s="28"/>
    </row>
    <row r="14" spans="1:109" s="6" customFormat="1" ht="36" customHeight="1">
      <c r="A14" s="4" t="s">
        <v>0</v>
      </c>
      <c r="B14" s="24" t="str">
        <f t="shared" si="0"/>
        <v>012-</v>
      </c>
      <c r="C14" s="51">
        <f t="shared" si="1"/>
      </c>
      <c r="D14" s="50">
        <f t="shared" si="2"/>
        <v>0</v>
      </c>
      <c r="E14" s="52">
        <f t="shared" si="3"/>
        <v>0</v>
      </c>
      <c r="F14" s="59">
        <f t="shared" si="4"/>
        <v>0</v>
      </c>
      <c r="G14" s="58" t="str">
        <f t="shared" si="18"/>
        <v>Не задана</v>
      </c>
      <c r="H14" s="4"/>
      <c r="I14" s="53"/>
      <c r="J14" s="54">
        <f t="shared" si="5"/>
        <v>0</v>
      </c>
      <c r="K14" s="4"/>
      <c r="L14" s="4"/>
      <c r="M14" s="4">
        <f t="shared" si="6"/>
        <v>0</v>
      </c>
      <c r="N14" s="4"/>
      <c r="O14" s="4"/>
      <c r="P14" s="4">
        <f t="shared" si="7"/>
        <v>0</v>
      </c>
      <c r="Q14" s="4"/>
      <c r="R14" s="4"/>
      <c r="S14" s="55">
        <f t="shared" si="8"/>
        <v>0</v>
      </c>
      <c r="T14" s="29" t="s">
        <v>1</v>
      </c>
      <c r="U14" s="4" t="s">
        <v>1</v>
      </c>
      <c r="V14" s="4" t="s">
        <v>1</v>
      </c>
      <c r="W14" s="2"/>
      <c r="X14" s="56">
        <v>1</v>
      </c>
      <c r="Y14" s="47"/>
      <c r="Z14" s="55"/>
      <c r="AA14" s="29"/>
      <c r="AB14" s="55"/>
      <c r="AC14" s="59"/>
      <c r="AD14" s="29"/>
      <c r="AE14" s="4"/>
      <c r="AF14" s="4"/>
      <c r="AG14" s="55"/>
      <c r="AH14" s="58" t="s">
        <v>30</v>
      </c>
      <c r="AI14" s="2">
        <f t="shared" si="19"/>
      </c>
      <c r="AJ14" s="12"/>
      <c r="AK14" s="27"/>
      <c r="AL14" s="18">
        <f t="shared" si="20"/>
      </c>
      <c r="AM14" s="19"/>
      <c r="AN14" s="5"/>
      <c r="AO14" s="20"/>
      <c r="AP14" s="19"/>
      <c r="AQ14" s="5"/>
      <c r="AR14" s="20"/>
      <c r="AS14" s="19"/>
      <c r="AT14" s="5"/>
      <c r="AU14" s="20"/>
      <c r="AV14" s="19"/>
      <c r="AW14" s="5"/>
      <c r="AX14" s="26"/>
      <c r="AY14" s="24">
        <f t="shared" si="21"/>
      </c>
      <c r="AZ14" s="5"/>
      <c r="BA14" s="5">
        <f t="shared" si="9"/>
        <v>0</v>
      </c>
      <c r="BB14" s="5"/>
      <c r="BC14" s="5">
        <f t="shared" si="10"/>
        <v>0</v>
      </c>
      <c r="BD14" s="5"/>
      <c r="BE14" s="5">
        <f t="shared" si="11"/>
        <v>0</v>
      </c>
      <c r="BF14" s="5"/>
      <c r="BG14" s="5">
        <f t="shared" si="12"/>
        <v>0</v>
      </c>
      <c r="BH14" s="5"/>
      <c r="BI14" s="47">
        <f t="shared" si="13"/>
        <v>0</v>
      </c>
      <c r="BJ14" s="7">
        <f t="shared" si="22"/>
        <v>0</v>
      </c>
      <c r="BK14" s="7">
        <f t="shared" si="23"/>
        <v>0</v>
      </c>
      <c r="BL14" s="7">
        <f t="shared" si="24"/>
        <v>0</v>
      </c>
      <c r="BM14" s="7">
        <f t="shared" si="25"/>
        <v>0</v>
      </c>
      <c r="BN14" s="7">
        <f t="shared" si="26"/>
        <v>0</v>
      </c>
      <c r="BO14" s="7">
        <f t="shared" si="27"/>
        <v>0</v>
      </c>
      <c r="BP14" s="49">
        <f t="shared" si="14"/>
        <v>0</v>
      </c>
      <c r="BQ14" s="49">
        <f t="shared" si="28"/>
        <v>0</v>
      </c>
      <c r="BR14" s="49">
        <f t="shared" si="29"/>
        <v>0</v>
      </c>
      <c r="BS14" s="49">
        <f t="shared" si="30"/>
        <v>0</v>
      </c>
      <c r="BT14" s="49">
        <f t="shared" si="31"/>
        <v>0</v>
      </c>
      <c r="BU14" s="7"/>
      <c r="BV14" s="4">
        <f t="shared" si="32"/>
        <v>0</v>
      </c>
      <c r="BW14" s="4">
        <f t="shared" si="15"/>
        <v>0</v>
      </c>
      <c r="BX14" s="7">
        <f t="shared" si="16"/>
        <v>0</v>
      </c>
      <c r="BY14" s="7">
        <f t="shared" si="17"/>
        <v>0</v>
      </c>
      <c r="BZ14" s="7">
        <f t="shared" si="33"/>
        <v>0</v>
      </c>
      <c r="CA14" s="7">
        <f t="shared" si="34"/>
        <v>0</v>
      </c>
      <c r="CB14" s="47"/>
      <c r="CC14" s="47"/>
      <c r="CD14" s="47"/>
      <c r="CE14" s="47"/>
      <c r="CF14" s="75" t="s">
        <v>69</v>
      </c>
      <c r="CH14" s="117" t="s">
        <v>114</v>
      </c>
      <c r="CI14" s="117"/>
      <c r="CJ14" s="117"/>
      <c r="CK14" s="117"/>
      <c r="CL14" s="117"/>
      <c r="CM14" s="117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</row>
    <row r="15" spans="1:109" s="6" customFormat="1" ht="40.5" customHeight="1">
      <c r="A15" s="4" t="s">
        <v>0</v>
      </c>
      <c r="B15" s="24" t="str">
        <f t="shared" si="0"/>
        <v>013-</v>
      </c>
      <c r="C15" s="51">
        <f t="shared" si="1"/>
      </c>
      <c r="D15" s="50">
        <f t="shared" si="2"/>
        <v>0</v>
      </c>
      <c r="E15" s="52">
        <f t="shared" si="3"/>
        <v>0</v>
      </c>
      <c r="F15" s="59">
        <f t="shared" si="4"/>
        <v>0</v>
      </c>
      <c r="G15" s="58" t="str">
        <f t="shared" si="18"/>
        <v>Не задана</v>
      </c>
      <c r="H15" s="4"/>
      <c r="I15" s="53"/>
      <c r="J15" s="54">
        <f t="shared" si="5"/>
        <v>0</v>
      </c>
      <c r="K15" s="4"/>
      <c r="L15" s="4"/>
      <c r="M15" s="4">
        <f t="shared" si="6"/>
        <v>0</v>
      </c>
      <c r="N15" s="4"/>
      <c r="O15" s="4"/>
      <c r="P15" s="4">
        <f t="shared" si="7"/>
        <v>0</v>
      </c>
      <c r="Q15" s="4"/>
      <c r="R15" s="4"/>
      <c r="S15" s="55">
        <f t="shared" si="8"/>
        <v>0</v>
      </c>
      <c r="T15" s="29" t="s">
        <v>1</v>
      </c>
      <c r="U15" s="4" t="s">
        <v>1</v>
      </c>
      <c r="V15" s="4" t="s">
        <v>1</v>
      </c>
      <c r="W15" s="2"/>
      <c r="X15" s="56">
        <v>1</v>
      </c>
      <c r="Y15" s="47"/>
      <c r="Z15" s="55"/>
      <c r="AA15" s="29"/>
      <c r="AB15" s="55"/>
      <c r="AC15" s="59"/>
      <c r="AD15" s="29"/>
      <c r="AE15" s="4"/>
      <c r="AF15" s="4"/>
      <c r="AG15" s="55"/>
      <c r="AH15" s="58" t="s">
        <v>30</v>
      </c>
      <c r="AI15" s="2">
        <f t="shared" si="19"/>
      </c>
      <c r="AJ15" s="12"/>
      <c r="AK15" s="27"/>
      <c r="AL15" s="18">
        <f t="shared" si="20"/>
      </c>
      <c r="AM15" s="19"/>
      <c r="AN15" s="5"/>
      <c r="AO15" s="20"/>
      <c r="AP15" s="19"/>
      <c r="AQ15" s="5"/>
      <c r="AR15" s="20"/>
      <c r="AS15" s="19"/>
      <c r="AT15" s="5"/>
      <c r="AU15" s="20"/>
      <c r="AV15" s="19"/>
      <c r="AW15" s="5"/>
      <c r="AX15" s="26"/>
      <c r="AY15" s="24">
        <f t="shared" si="21"/>
      </c>
      <c r="AZ15" s="5"/>
      <c r="BA15" s="5">
        <f t="shared" si="9"/>
        <v>0</v>
      </c>
      <c r="BB15" s="5"/>
      <c r="BC15" s="5">
        <f t="shared" si="10"/>
        <v>0</v>
      </c>
      <c r="BD15" s="5"/>
      <c r="BE15" s="5">
        <f t="shared" si="11"/>
        <v>0</v>
      </c>
      <c r="BF15" s="5"/>
      <c r="BG15" s="5">
        <f t="shared" si="12"/>
        <v>0</v>
      </c>
      <c r="BH15" s="5"/>
      <c r="BI15" s="47">
        <f t="shared" si="13"/>
        <v>0</v>
      </c>
      <c r="BJ15" s="7">
        <f t="shared" si="22"/>
        <v>0</v>
      </c>
      <c r="BK15" s="7">
        <f t="shared" si="23"/>
        <v>0</v>
      </c>
      <c r="BL15" s="7">
        <f t="shared" si="24"/>
        <v>0</v>
      </c>
      <c r="BM15" s="7">
        <f t="shared" si="25"/>
        <v>0</v>
      </c>
      <c r="BN15" s="7">
        <f t="shared" si="26"/>
        <v>0</v>
      </c>
      <c r="BO15" s="7">
        <f t="shared" si="27"/>
        <v>0</v>
      </c>
      <c r="BP15" s="49">
        <f t="shared" si="14"/>
        <v>0</v>
      </c>
      <c r="BQ15" s="49">
        <f t="shared" si="28"/>
        <v>0</v>
      </c>
      <c r="BR15" s="49">
        <f t="shared" si="29"/>
        <v>0</v>
      </c>
      <c r="BS15" s="49">
        <f t="shared" si="30"/>
        <v>0</v>
      </c>
      <c r="BT15" s="49">
        <f t="shared" si="31"/>
        <v>0</v>
      </c>
      <c r="BU15" s="7"/>
      <c r="BV15" s="4">
        <f t="shared" si="32"/>
        <v>0</v>
      </c>
      <c r="BW15" s="4">
        <f t="shared" si="15"/>
        <v>0</v>
      </c>
      <c r="BX15" s="7">
        <f t="shared" si="16"/>
        <v>0</v>
      </c>
      <c r="BY15" s="7">
        <f t="shared" si="17"/>
        <v>0</v>
      </c>
      <c r="BZ15" s="7">
        <f t="shared" si="33"/>
        <v>0</v>
      </c>
      <c r="CA15" s="7">
        <f t="shared" si="34"/>
        <v>0</v>
      </c>
      <c r="CB15" s="47"/>
      <c r="CC15" s="47"/>
      <c r="CD15" s="47"/>
      <c r="CE15" s="47"/>
      <c r="CF15" s="75" t="s">
        <v>70</v>
      </c>
      <c r="CH15" s="117"/>
      <c r="CI15" s="117"/>
      <c r="CJ15" s="117"/>
      <c r="CK15" s="117"/>
      <c r="CL15" s="117"/>
      <c r="CM15" s="117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</row>
    <row r="16" spans="1:91" s="6" customFormat="1" ht="36" customHeight="1">
      <c r="A16" s="4" t="s">
        <v>0</v>
      </c>
      <c r="B16" s="24" t="str">
        <f t="shared" si="0"/>
        <v>014-</v>
      </c>
      <c r="C16" s="51">
        <f t="shared" si="1"/>
      </c>
      <c r="D16" s="50">
        <f t="shared" si="2"/>
        <v>0</v>
      </c>
      <c r="E16" s="52">
        <f t="shared" si="3"/>
        <v>0</v>
      </c>
      <c r="F16" s="59">
        <f t="shared" si="4"/>
        <v>0</v>
      </c>
      <c r="G16" s="58" t="str">
        <f t="shared" si="18"/>
        <v>Не задана</v>
      </c>
      <c r="H16" s="4"/>
      <c r="I16" s="53"/>
      <c r="J16" s="54">
        <f t="shared" si="5"/>
        <v>0</v>
      </c>
      <c r="K16" s="4"/>
      <c r="L16" s="4"/>
      <c r="M16" s="4">
        <f t="shared" si="6"/>
        <v>0</v>
      </c>
      <c r="N16" s="4"/>
      <c r="O16" s="4"/>
      <c r="P16" s="4">
        <f t="shared" si="7"/>
        <v>0</v>
      </c>
      <c r="Q16" s="4"/>
      <c r="R16" s="4"/>
      <c r="S16" s="55">
        <f t="shared" si="8"/>
        <v>0</v>
      </c>
      <c r="T16" s="29" t="s">
        <v>1</v>
      </c>
      <c r="U16" s="4" t="s">
        <v>1</v>
      </c>
      <c r="V16" s="4" t="s">
        <v>1</v>
      </c>
      <c r="W16" s="2"/>
      <c r="X16" s="56">
        <v>1</v>
      </c>
      <c r="Y16" s="47"/>
      <c r="Z16" s="55"/>
      <c r="AA16" s="29"/>
      <c r="AB16" s="55"/>
      <c r="AC16" s="59"/>
      <c r="AD16" s="29"/>
      <c r="AE16" s="4"/>
      <c r="AF16" s="4"/>
      <c r="AG16" s="55"/>
      <c r="AH16" s="58" t="s">
        <v>30</v>
      </c>
      <c r="AI16" s="2">
        <f t="shared" si="19"/>
      </c>
      <c r="AJ16" s="12"/>
      <c r="AK16" s="27"/>
      <c r="AL16" s="18">
        <f t="shared" si="20"/>
      </c>
      <c r="AM16" s="19"/>
      <c r="AN16" s="5"/>
      <c r="AO16" s="20"/>
      <c r="AP16" s="19"/>
      <c r="AQ16" s="5"/>
      <c r="AR16" s="20"/>
      <c r="AS16" s="19"/>
      <c r="AT16" s="5"/>
      <c r="AU16" s="20"/>
      <c r="AV16" s="19"/>
      <c r="AW16" s="5"/>
      <c r="AX16" s="26"/>
      <c r="AY16" s="24">
        <f t="shared" si="21"/>
      </c>
      <c r="AZ16" s="5"/>
      <c r="BA16" s="5">
        <f t="shared" si="9"/>
        <v>0</v>
      </c>
      <c r="BB16" s="5"/>
      <c r="BC16" s="5">
        <f t="shared" si="10"/>
        <v>0</v>
      </c>
      <c r="BD16" s="5"/>
      <c r="BE16" s="5">
        <f t="shared" si="11"/>
        <v>0</v>
      </c>
      <c r="BF16" s="5"/>
      <c r="BG16" s="5">
        <f t="shared" si="12"/>
        <v>0</v>
      </c>
      <c r="BH16" s="5"/>
      <c r="BI16" s="47">
        <f t="shared" si="13"/>
        <v>0</v>
      </c>
      <c r="BJ16" s="7">
        <f t="shared" si="22"/>
        <v>0</v>
      </c>
      <c r="BK16" s="7">
        <f t="shared" si="23"/>
        <v>0</v>
      </c>
      <c r="BL16" s="7">
        <f t="shared" si="24"/>
        <v>0</v>
      </c>
      <c r="BM16" s="7">
        <f t="shared" si="25"/>
        <v>0</v>
      </c>
      <c r="BN16" s="7">
        <f t="shared" si="26"/>
        <v>0</v>
      </c>
      <c r="BO16" s="7">
        <f t="shared" si="27"/>
        <v>0</v>
      </c>
      <c r="BP16" s="49">
        <f t="shared" si="14"/>
        <v>0</v>
      </c>
      <c r="BQ16" s="49">
        <f t="shared" si="28"/>
        <v>0</v>
      </c>
      <c r="BR16" s="49">
        <f t="shared" si="29"/>
        <v>0</v>
      </c>
      <c r="BS16" s="49">
        <f t="shared" si="30"/>
        <v>0</v>
      </c>
      <c r="BT16" s="49">
        <f t="shared" si="31"/>
        <v>0</v>
      </c>
      <c r="BU16" s="7"/>
      <c r="BV16" s="4">
        <f t="shared" si="32"/>
        <v>0</v>
      </c>
      <c r="BW16" s="4">
        <f t="shared" si="15"/>
        <v>0</v>
      </c>
      <c r="BX16" s="7">
        <f t="shared" si="16"/>
        <v>0</v>
      </c>
      <c r="BY16" s="7">
        <f t="shared" si="17"/>
        <v>0</v>
      </c>
      <c r="BZ16" s="7">
        <f t="shared" si="33"/>
        <v>0</v>
      </c>
      <c r="CA16" s="7">
        <f t="shared" si="34"/>
        <v>0</v>
      </c>
      <c r="CB16" s="47"/>
      <c r="CC16" s="47"/>
      <c r="CD16" s="47"/>
      <c r="CE16" s="47"/>
      <c r="CF16" s="75" t="s">
        <v>71</v>
      </c>
      <c r="CH16" s="117"/>
      <c r="CI16" s="117"/>
      <c r="CJ16" s="117"/>
      <c r="CK16" s="117"/>
      <c r="CL16" s="117"/>
      <c r="CM16" s="117"/>
    </row>
    <row r="17" spans="1:91" s="6" customFormat="1" ht="36" customHeight="1">
      <c r="A17" s="4" t="s">
        <v>0</v>
      </c>
      <c r="B17" s="24" t="str">
        <f t="shared" si="0"/>
        <v>015-</v>
      </c>
      <c r="C17" s="51">
        <f t="shared" si="1"/>
      </c>
      <c r="D17" s="50">
        <f t="shared" si="2"/>
        <v>0</v>
      </c>
      <c r="E17" s="52">
        <f t="shared" si="3"/>
        <v>0</v>
      </c>
      <c r="F17" s="59">
        <f t="shared" si="4"/>
        <v>0</v>
      </c>
      <c r="G17" s="58" t="str">
        <f t="shared" si="18"/>
        <v>Не задана</v>
      </c>
      <c r="H17" s="4"/>
      <c r="I17" s="53"/>
      <c r="J17" s="54">
        <f t="shared" si="5"/>
        <v>0</v>
      </c>
      <c r="K17" s="4"/>
      <c r="L17" s="4"/>
      <c r="M17" s="4">
        <f t="shared" si="6"/>
        <v>0</v>
      </c>
      <c r="N17" s="4"/>
      <c r="O17" s="4"/>
      <c r="P17" s="4">
        <f t="shared" si="7"/>
        <v>0</v>
      </c>
      <c r="Q17" s="4"/>
      <c r="R17" s="4"/>
      <c r="S17" s="55">
        <f t="shared" si="8"/>
        <v>0</v>
      </c>
      <c r="T17" s="29" t="s">
        <v>1</v>
      </c>
      <c r="U17" s="4" t="s">
        <v>1</v>
      </c>
      <c r="V17" s="4" t="s">
        <v>1</v>
      </c>
      <c r="W17" s="2"/>
      <c r="X17" s="56">
        <v>1</v>
      </c>
      <c r="Y17" s="47"/>
      <c r="Z17" s="55"/>
      <c r="AA17" s="29"/>
      <c r="AB17" s="55"/>
      <c r="AC17" s="59"/>
      <c r="AD17" s="29"/>
      <c r="AE17" s="4"/>
      <c r="AF17" s="4"/>
      <c r="AG17" s="55"/>
      <c r="AH17" s="58" t="s">
        <v>30</v>
      </c>
      <c r="AI17" s="2">
        <f t="shared" si="19"/>
      </c>
      <c r="AJ17" s="12"/>
      <c r="AK17" s="27"/>
      <c r="AL17" s="18">
        <f t="shared" si="20"/>
      </c>
      <c r="AM17" s="19"/>
      <c r="AN17" s="5"/>
      <c r="AO17" s="20"/>
      <c r="AP17" s="19"/>
      <c r="AQ17" s="5"/>
      <c r="AR17" s="20"/>
      <c r="AS17" s="19"/>
      <c r="AT17" s="5"/>
      <c r="AU17" s="20"/>
      <c r="AV17" s="19"/>
      <c r="AW17" s="5"/>
      <c r="AX17" s="26"/>
      <c r="AY17" s="24">
        <f t="shared" si="21"/>
      </c>
      <c r="AZ17" s="5"/>
      <c r="BA17" s="5">
        <f t="shared" si="9"/>
        <v>0</v>
      </c>
      <c r="BB17" s="5"/>
      <c r="BC17" s="5">
        <f t="shared" si="10"/>
        <v>0</v>
      </c>
      <c r="BD17" s="5"/>
      <c r="BE17" s="5">
        <f t="shared" si="11"/>
        <v>0</v>
      </c>
      <c r="BF17" s="5"/>
      <c r="BG17" s="5">
        <f t="shared" si="12"/>
        <v>0</v>
      </c>
      <c r="BH17" s="5"/>
      <c r="BI17" s="47">
        <f t="shared" si="13"/>
        <v>0</v>
      </c>
      <c r="BJ17" s="7">
        <f t="shared" si="22"/>
        <v>0</v>
      </c>
      <c r="BK17" s="7">
        <f t="shared" si="23"/>
        <v>0</v>
      </c>
      <c r="BL17" s="7">
        <f t="shared" si="24"/>
        <v>0</v>
      </c>
      <c r="BM17" s="7">
        <f t="shared" si="25"/>
        <v>0</v>
      </c>
      <c r="BN17" s="7">
        <f t="shared" si="26"/>
        <v>0</v>
      </c>
      <c r="BO17" s="7">
        <f t="shared" si="27"/>
        <v>0</v>
      </c>
      <c r="BP17" s="49">
        <f t="shared" si="14"/>
        <v>0</v>
      </c>
      <c r="BQ17" s="49">
        <f t="shared" si="28"/>
        <v>0</v>
      </c>
      <c r="BR17" s="49">
        <f t="shared" si="29"/>
        <v>0</v>
      </c>
      <c r="BS17" s="49">
        <f t="shared" si="30"/>
        <v>0</v>
      </c>
      <c r="BT17" s="49">
        <f t="shared" si="31"/>
        <v>0</v>
      </c>
      <c r="BU17" s="7"/>
      <c r="BV17" s="4">
        <f t="shared" si="32"/>
        <v>0</v>
      </c>
      <c r="BW17" s="4">
        <f t="shared" si="15"/>
        <v>0</v>
      </c>
      <c r="BX17" s="7">
        <f t="shared" si="16"/>
        <v>0</v>
      </c>
      <c r="BY17" s="7">
        <f t="shared" si="17"/>
        <v>0</v>
      </c>
      <c r="BZ17" s="7">
        <f t="shared" si="33"/>
        <v>0</v>
      </c>
      <c r="CA17" s="7">
        <f t="shared" si="34"/>
        <v>0</v>
      </c>
      <c r="CB17" s="47"/>
      <c r="CC17" s="47"/>
      <c r="CD17" s="47"/>
      <c r="CE17" s="47"/>
      <c r="CF17" s="75" t="s">
        <v>72</v>
      </c>
      <c r="CH17" s="117"/>
      <c r="CI17" s="117"/>
      <c r="CJ17" s="117"/>
      <c r="CK17" s="117"/>
      <c r="CL17" s="117"/>
      <c r="CM17" s="117"/>
    </row>
    <row r="18" spans="1:91" s="6" customFormat="1" ht="36" customHeight="1">
      <c r="A18" s="4" t="s">
        <v>0</v>
      </c>
      <c r="B18" s="24" t="str">
        <f t="shared" si="0"/>
        <v>016-</v>
      </c>
      <c r="C18" s="51">
        <f t="shared" si="1"/>
      </c>
      <c r="D18" s="50">
        <f t="shared" si="2"/>
        <v>0</v>
      </c>
      <c r="E18" s="52">
        <f t="shared" si="3"/>
        <v>0</v>
      </c>
      <c r="F18" s="59">
        <f t="shared" si="4"/>
        <v>0</v>
      </c>
      <c r="G18" s="58" t="str">
        <f t="shared" si="18"/>
        <v>Не задана</v>
      </c>
      <c r="H18" s="4"/>
      <c r="I18" s="53"/>
      <c r="J18" s="54">
        <f t="shared" si="5"/>
        <v>0</v>
      </c>
      <c r="K18" s="4"/>
      <c r="L18" s="4"/>
      <c r="M18" s="4">
        <f t="shared" si="6"/>
        <v>0</v>
      </c>
      <c r="N18" s="4"/>
      <c r="O18" s="4"/>
      <c r="P18" s="4">
        <f t="shared" si="7"/>
        <v>0</v>
      </c>
      <c r="Q18" s="4"/>
      <c r="R18" s="4"/>
      <c r="S18" s="55">
        <f t="shared" si="8"/>
        <v>0</v>
      </c>
      <c r="T18" s="29" t="s">
        <v>1</v>
      </c>
      <c r="U18" s="4" t="s">
        <v>1</v>
      </c>
      <c r="V18" s="4" t="s">
        <v>1</v>
      </c>
      <c r="W18" s="2"/>
      <c r="X18" s="56">
        <v>1</v>
      </c>
      <c r="Y18" s="47"/>
      <c r="Z18" s="55"/>
      <c r="AA18" s="29"/>
      <c r="AB18" s="55"/>
      <c r="AC18" s="59"/>
      <c r="AD18" s="29"/>
      <c r="AE18" s="4"/>
      <c r="AF18" s="4"/>
      <c r="AG18" s="55"/>
      <c r="AH18" s="58" t="s">
        <v>30</v>
      </c>
      <c r="AI18" s="2">
        <f t="shared" si="19"/>
      </c>
      <c r="AJ18" s="12"/>
      <c r="AK18" s="27"/>
      <c r="AL18" s="18">
        <f t="shared" si="20"/>
      </c>
      <c r="AM18" s="19"/>
      <c r="AN18" s="5"/>
      <c r="AO18" s="20"/>
      <c r="AP18" s="19"/>
      <c r="AQ18" s="5"/>
      <c r="AR18" s="20"/>
      <c r="AS18" s="19"/>
      <c r="AT18" s="5"/>
      <c r="AU18" s="20"/>
      <c r="AV18" s="19"/>
      <c r="AW18" s="5"/>
      <c r="AX18" s="26"/>
      <c r="AY18" s="24">
        <f t="shared" si="21"/>
      </c>
      <c r="AZ18" s="5"/>
      <c r="BA18" s="5">
        <f t="shared" si="9"/>
        <v>0</v>
      </c>
      <c r="BB18" s="5"/>
      <c r="BC18" s="5">
        <f t="shared" si="10"/>
        <v>0</v>
      </c>
      <c r="BD18" s="5"/>
      <c r="BE18" s="5">
        <f t="shared" si="11"/>
        <v>0</v>
      </c>
      <c r="BF18" s="5"/>
      <c r="BG18" s="5">
        <f t="shared" si="12"/>
        <v>0</v>
      </c>
      <c r="BH18" s="5"/>
      <c r="BI18" s="47">
        <f t="shared" si="13"/>
        <v>0</v>
      </c>
      <c r="BJ18" s="7">
        <f t="shared" si="22"/>
        <v>0</v>
      </c>
      <c r="BK18" s="7">
        <f t="shared" si="23"/>
        <v>0</v>
      </c>
      <c r="BL18" s="7">
        <f t="shared" si="24"/>
        <v>0</v>
      </c>
      <c r="BM18" s="7">
        <f t="shared" si="25"/>
        <v>0</v>
      </c>
      <c r="BN18" s="7">
        <f t="shared" si="26"/>
        <v>0</v>
      </c>
      <c r="BO18" s="7">
        <f t="shared" si="27"/>
        <v>0</v>
      </c>
      <c r="BP18" s="49">
        <f t="shared" si="14"/>
        <v>0</v>
      </c>
      <c r="BQ18" s="49">
        <f t="shared" si="28"/>
        <v>0</v>
      </c>
      <c r="BR18" s="49">
        <f t="shared" si="29"/>
        <v>0</v>
      </c>
      <c r="BS18" s="49">
        <f t="shared" si="30"/>
        <v>0</v>
      </c>
      <c r="BT18" s="49">
        <f t="shared" si="31"/>
        <v>0</v>
      </c>
      <c r="BU18" s="7"/>
      <c r="BV18" s="4">
        <f t="shared" si="32"/>
        <v>0</v>
      </c>
      <c r="BW18" s="4">
        <f t="shared" si="15"/>
        <v>0</v>
      </c>
      <c r="BX18" s="7">
        <f t="shared" si="16"/>
        <v>0</v>
      </c>
      <c r="BY18" s="7">
        <f t="shared" si="17"/>
        <v>0</v>
      </c>
      <c r="BZ18" s="7">
        <f t="shared" si="33"/>
        <v>0</v>
      </c>
      <c r="CA18" s="7">
        <f t="shared" si="34"/>
        <v>0</v>
      </c>
      <c r="CB18" s="47"/>
      <c r="CC18" s="47"/>
      <c r="CD18" s="47"/>
      <c r="CE18" s="47"/>
      <c r="CF18" s="75" t="s">
        <v>73</v>
      </c>
      <c r="CH18" s="117"/>
      <c r="CI18" s="117"/>
      <c r="CJ18" s="117"/>
      <c r="CK18" s="117"/>
      <c r="CL18" s="117"/>
      <c r="CM18" s="117"/>
    </row>
    <row r="19" spans="1:84" s="6" customFormat="1" ht="36" customHeight="1">
      <c r="A19" s="4" t="s">
        <v>0</v>
      </c>
      <c r="B19" s="24" t="str">
        <f t="shared" si="0"/>
        <v>017-</v>
      </c>
      <c r="C19" s="51">
        <f>Z19&amp;AL19&amp;AY19</f>
      </c>
      <c r="D19" s="50">
        <f t="shared" si="2"/>
        <v>0</v>
      </c>
      <c r="E19" s="52">
        <f t="shared" si="3"/>
        <v>0</v>
      </c>
      <c r="F19" s="59">
        <f>AC19</f>
        <v>0</v>
      </c>
      <c r="G19" s="58" t="str">
        <f>AH19</f>
        <v>Не задана</v>
      </c>
      <c r="H19" s="4"/>
      <c r="I19" s="53"/>
      <c r="J19" s="54">
        <f>AD19</f>
        <v>0</v>
      </c>
      <c r="K19" s="4"/>
      <c r="L19" s="4"/>
      <c r="M19" s="4">
        <f>AE19</f>
        <v>0</v>
      </c>
      <c r="N19" s="4"/>
      <c r="O19" s="4"/>
      <c r="P19" s="4">
        <f>AF19</f>
        <v>0</v>
      </c>
      <c r="Q19" s="4"/>
      <c r="R19" s="4"/>
      <c r="S19" s="55">
        <f>AG19</f>
        <v>0</v>
      </c>
      <c r="T19" s="29" t="s">
        <v>1</v>
      </c>
      <c r="U19" s="4" t="s">
        <v>1</v>
      </c>
      <c r="V19" s="4" t="s">
        <v>1</v>
      </c>
      <c r="W19" s="2"/>
      <c r="X19" s="56">
        <v>1</v>
      </c>
      <c r="Y19" s="47"/>
      <c r="Z19" s="55"/>
      <c r="AA19" s="29"/>
      <c r="AB19" s="55"/>
      <c r="AC19" s="59"/>
      <c r="AD19" s="29"/>
      <c r="AE19" s="4"/>
      <c r="AF19" s="4"/>
      <c r="AG19" s="55"/>
      <c r="AH19" s="58" t="s">
        <v>30</v>
      </c>
      <c r="AI19" s="2">
        <f>IF(AJ19="да",$AJ$2,"")&amp;IF(AK19="да"," / "&amp;$AK$2,"")</f>
      </c>
      <c r="AJ19" s="12"/>
      <c r="AK19" s="27"/>
      <c r="AL19" s="18">
        <f t="shared" si="20"/>
      </c>
      <c r="AM19" s="19"/>
      <c r="AN19" s="5"/>
      <c r="AO19" s="20"/>
      <c r="AP19" s="19"/>
      <c r="AQ19" s="5"/>
      <c r="AR19" s="20"/>
      <c r="AS19" s="19"/>
      <c r="AT19" s="5"/>
      <c r="AU19" s="20"/>
      <c r="AV19" s="19"/>
      <c r="AW19" s="5"/>
      <c r="AX19" s="26"/>
      <c r="AY19" s="24">
        <f>IF(AZ19&lt;&gt;0," / "&amp;$AZ$2&amp;"-R"&amp;AZ19,"")&amp;IF(BB19&lt;&gt;0," / "&amp;$BB$2&amp;"-R"&amp;BB19,"")&amp;IF(BD19&lt;&gt;0," / "&amp;$BD$2&amp;"-R"&amp;BD19,"")&amp;IF(BF19&lt;&gt;0," / "&amp;$BF$2&amp;"-R"&amp;BF19,"")</f>
      </c>
      <c r="AZ19" s="5"/>
      <c r="BA19" s="5">
        <f>IF(AND(AZ19&gt;0,J19=P19),J19,0)</f>
        <v>0</v>
      </c>
      <c r="BB19" s="5"/>
      <c r="BC19" s="5">
        <f>IF(AND(BB19&gt;0,J19=S19),J19,0)</f>
        <v>0</v>
      </c>
      <c r="BD19" s="5"/>
      <c r="BE19" s="5">
        <f>IF(AND(BD19&gt;0,M19=S19),M19,0)</f>
        <v>0</v>
      </c>
      <c r="BF19" s="5"/>
      <c r="BG19" s="5">
        <f>IF(AND(BF19&gt;0,M19=P19),M19,0)</f>
        <v>0</v>
      </c>
      <c r="BH19" s="5"/>
      <c r="BI19" s="47">
        <f>IF(AJ19&lt;&gt;"Да",0,D19*F19)+IF(AK19&lt;&gt;"Да",0,E19*F19)</f>
        <v>0</v>
      </c>
      <c r="BJ19" s="7">
        <f>SUM(BL19:BO19)</f>
        <v>0</v>
      </c>
      <c r="BK19" s="7">
        <f t="shared" si="23"/>
        <v>0</v>
      </c>
      <c r="BL19" s="7">
        <f t="shared" si="24"/>
        <v>0</v>
      </c>
      <c r="BM19" s="7">
        <f t="shared" si="25"/>
        <v>0</v>
      </c>
      <c r="BN19" s="7">
        <f t="shared" si="26"/>
        <v>0</v>
      </c>
      <c r="BO19" s="7">
        <f t="shared" si="27"/>
        <v>0</v>
      </c>
      <c r="BP19" s="49">
        <f>IF(AND(BT19=0,BS19=0,BR19=0,BQ19&lt;&gt;0),((D19+E19)-(AZ19*2)+BQ19)*F19,IF(AND(BT19=0,BS19=0,BR19&lt;&gt;0,BQ19&lt;&gt;0),((D19+E19+E19)-(AZ19*2)-(BB19*2)+BQ19+BR19)*F19,IF(AND(BT19=0,BS19&lt;&gt;0,BR19&lt;&gt;0,BQ19&lt;&gt;0),((D19+D19+E19+E19)-(AZ19*2)-(BB19*2)-(BD19*2)+BQ19+BR19+BS19)*F19,IF(AND(BT19&lt;&gt;0,BS19&lt;&gt;0,BR19&lt;&gt;0,BQ19&lt;&gt;0),((D19+D19+E19+E19)-(AZ19*2)-(BB19*2)-(BD19*2)-(BF19*2)+BQ19+BR19+BS19+BT19)*F19,IF(AND(BT19=0,BS19&lt;&gt;0,BR19=0,BQ19&lt;&gt;0),((D19+D19+E19+E19)-(AZ19*2)-(BB19*2)-(BD19*2)-(BF19*2)+BQ19+BR19+BS19+BT19)*F19,IF(AND(BT19&lt;&gt;0,BS19=0,BR19&lt;&gt;0,BQ19=0),((D19+D19+E19+E19)-(AZ19*2)-(BB19*2)-(BD19*2)-(BF19*2)+BQ19+BR19+BS19+BT19)*F19,0))))))</f>
        <v>0</v>
      </c>
      <c r="BQ19" s="49">
        <f>IF(AZ19&lt;&gt;"",0.5*AZ19*3.14,0)</f>
        <v>0</v>
      </c>
      <c r="BR19" s="49">
        <f>IF(BB19&lt;&gt;"",0.5*BB19*3.14,0)</f>
        <v>0</v>
      </c>
      <c r="BS19" s="49">
        <f>IF(BD19&lt;&gt;"",0.5*BD19*3.14,0)</f>
        <v>0</v>
      </c>
      <c r="BT19" s="49">
        <f>IF(BF19&lt;&gt;"",0.5*BF19*3.14,0)</f>
        <v>0</v>
      </c>
      <c r="BU19" s="7"/>
      <c r="BV19" s="4">
        <f t="shared" si="32"/>
        <v>0</v>
      </c>
      <c r="BW19" s="4">
        <f t="shared" si="15"/>
        <v>0</v>
      </c>
      <c r="BX19" s="7">
        <f t="shared" si="16"/>
        <v>0</v>
      </c>
      <c r="BY19" s="7">
        <f t="shared" si="17"/>
        <v>0</v>
      </c>
      <c r="BZ19" s="7">
        <f t="shared" si="33"/>
        <v>0</v>
      </c>
      <c r="CA19" s="7">
        <f t="shared" si="34"/>
        <v>0</v>
      </c>
      <c r="CB19" s="47"/>
      <c r="CC19" s="47"/>
      <c r="CD19" s="47"/>
      <c r="CE19" s="47"/>
      <c r="CF19" s="75" t="s">
        <v>74</v>
      </c>
    </row>
    <row r="20" spans="1:84" s="6" customFormat="1" ht="36" customHeight="1">
      <c r="A20" s="4" t="s">
        <v>0</v>
      </c>
      <c r="B20" s="24" t="str">
        <f t="shared" si="0"/>
        <v>018-</v>
      </c>
      <c r="C20" s="51">
        <f t="shared" si="1"/>
      </c>
      <c r="D20" s="50">
        <f t="shared" si="2"/>
        <v>0</v>
      </c>
      <c r="E20" s="52">
        <f t="shared" si="3"/>
        <v>0</v>
      </c>
      <c r="F20" s="59">
        <f t="shared" si="4"/>
        <v>0</v>
      </c>
      <c r="G20" s="58" t="str">
        <f t="shared" si="18"/>
        <v>Не задана</v>
      </c>
      <c r="H20" s="4"/>
      <c r="I20" s="53"/>
      <c r="J20" s="54">
        <f t="shared" si="5"/>
        <v>0</v>
      </c>
      <c r="K20" s="4"/>
      <c r="L20" s="4"/>
      <c r="M20" s="4">
        <f t="shared" si="6"/>
        <v>0</v>
      </c>
      <c r="N20" s="4"/>
      <c r="O20" s="4"/>
      <c r="P20" s="4">
        <f t="shared" si="7"/>
        <v>0</v>
      </c>
      <c r="Q20" s="4"/>
      <c r="R20" s="4"/>
      <c r="S20" s="55">
        <f t="shared" si="8"/>
        <v>0</v>
      </c>
      <c r="T20" s="29" t="s">
        <v>1</v>
      </c>
      <c r="U20" s="4" t="s">
        <v>1</v>
      </c>
      <c r="V20" s="4" t="s">
        <v>1</v>
      </c>
      <c r="W20" s="2"/>
      <c r="X20" s="56">
        <v>1</v>
      </c>
      <c r="Y20" s="47"/>
      <c r="Z20" s="55"/>
      <c r="AA20" s="29"/>
      <c r="AB20" s="55"/>
      <c r="AC20" s="59"/>
      <c r="AD20" s="29"/>
      <c r="AE20" s="4"/>
      <c r="AF20" s="4"/>
      <c r="AG20" s="55"/>
      <c r="AH20" s="58" t="s">
        <v>30</v>
      </c>
      <c r="AI20" s="2">
        <f t="shared" si="19"/>
      </c>
      <c r="AJ20" s="12"/>
      <c r="AK20" s="27"/>
      <c r="AL20" s="18">
        <f t="shared" si="20"/>
      </c>
      <c r="AM20" s="19"/>
      <c r="AN20" s="5"/>
      <c r="AO20" s="20"/>
      <c r="AP20" s="19"/>
      <c r="AQ20" s="5"/>
      <c r="AR20" s="20"/>
      <c r="AS20" s="19"/>
      <c r="AT20" s="5"/>
      <c r="AU20" s="20"/>
      <c r="AV20" s="19"/>
      <c r="AW20" s="5"/>
      <c r="AX20" s="26"/>
      <c r="AY20" s="24">
        <f t="shared" si="21"/>
      </c>
      <c r="AZ20" s="5"/>
      <c r="BA20" s="5">
        <f t="shared" si="9"/>
        <v>0</v>
      </c>
      <c r="BB20" s="5"/>
      <c r="BC20" s="5">
        <f t="shared" si="10"/>
        <v>0</v>
      </c>
      <c r="BD20" s="5"/>
      <c r="BE20" s="5">
        <f t="shared" si="11"/>
        <v>0</v>
      </c>
      <c r="BF20" s="5"/>
      <c r="BG20" s="5">
        <f t="shared" si="12"/>
        <v>0</v>
      </c>
      <c r="BH20" s="5"/>
      <c r="BI20" s="47">
        <f t="shared" si="13"/>
        <v>0</v>
      </c>
      <c r="BJ20" s="7">
        <f t="shared" si="22"/>
        <v>0</v>
      </c>
      <c r="BK20" s="7">
        <f t="shared" si="23"/>
        <v>0</v>
      </c>
      <c r="BL20" s="7">
        <f t="shared" si="24"/>
        <v>0</v>
      </c>
      <c r="BM20" s="7">
        <f t="shared" si="25"/>
        <v>0</v>
      </c>
      <c r="BN20" s="7">
        <f t="shared" si="26"/>
        <v>0</v>
      </c>
      <c r="BO20" s="7">
        <f t="shared" si="27"/>
        <v>0</v>
      </c>
      <c r="BP20" s="49">
        <f t="shared" si="14"/>
        <v>0</v>
      </c>
      <c r="BQ20" s="49">
        <f t="shared" si="28"/>
        <v>0</v>
      </c>
      <c r="BR20" s="49">
        <f t="shared" si="29"/>
        <v>0</v>
      </c>
      <c r="BS20" s="49">
        <f t="shared" si="30"/>
        <v>0</v>
      </c>
      <c r="BT20" s="49">
        <f t="shared" si="31"/>
        <v>0</v>
      </c>
      <c r="BU20" s="7"/>
      <c r="BV20" s="4">
        <f t="shared" si="32"/>
        <v>0</v>
      </c>
      <c r="BW20" s="4">
        <f t="shared" si="15"/>
        <v>0</v>
      </c>
      <c r="BX20" s="7">
        <f t="shared" si="16"/>
        <v>0</v>
      </c>
      <c r="BY20" s="7">
        <f t="shared" si="17"/>
        <v>0</v>
      </c>
      <c r="BZ20" s="7">
        <f t="shared" si="33"/>
        <v>0</v>
      </c>
      <c r="CA20" s="7">
        <f t="shared" si="34"/>
        <v>0</v>
      </c>
      <c r="CB20" s="47"/>
      <c r="CC20" s="47"/>
      <c r="CD20" s="47"/>
      <c r="CE20" s="47"/>
      <c r="CF20" s="75" t="s">
        <v>75</v>
      </c>
    </row>
    <row r="21" spans="1:84" s="6" customFormat="1" ht="36" customHeight="1">
      <c r="A21" s="4" t="s">
        <v>0</v>
      </c>
      <c r="B21" s="24" t="str">
        <f t="shared" si="0"/>
        <v>019-</v>
      </c>
      <c r="C21" s="51">
        <f aca="true" t="shared" si="35" ref="C21:C33">Z21&amp;AL21&amp;AY21</f>
      </c>
      <c r="D21" s="50">
        <f t="shared" si="2"/>
        <v>0</v>
      </c>
      <c r="E21" s="52">
        <f t="shared" si="3"/>
        <v>0</v>
      </c>
      <c r="F21" s="59">
        <f aca="true" t="shared" si="36" ref="F21:F33">AC21</f>
        <v>0</v>
      </c>
      <c r="G21" s="58" t="str">
        <f aca="true" t="shared" si="37" ref="G21:G33">AH21</f>
        <v>Не задана</v>
      </c>
      <c r="H21" s="4"/>
      <c r="I21" s="53"/>
      <c r="J21" s="54">
        <f aca="true" t="shared" si="38" ref="J21:J33">AD21</f>
        <v>0</v>
      </c>
      <c r="K21" s="4"/>
      <c r="L21" s="4"/>
      <c r="M21" s="4">
        <f aca="true" t="shared" si="39" ref="M21:M33">AE21</f>
        <v>0</v>
      </c>
      <c r="N21" s="4"/>
      <c r="O21" s="4"/>
      <c r="P21" s="4">
        <f aca="true" t="shared" si="40" ref="P21:P33">AF21</f>
        <v>0</v>
      </c>
      <c r="Q21" s="4"/>
      <c r="R21" s="4"/>
      <c r="S21" s="55">
        <f aca="true" t="shared" si="41" ref="S21:S33">AG21</f>
        <v>0</v>
      </c>
      <c r="T21" s="29" t="s">
        <v>1</v>
      </c>
      <c r="U21" s="4" t="s">
        <v>1</v>
      </c>
      <c r="V21" s="4" t="s">
        <v>1</v>
      </c>
      <c r="W21" s="2"/>
      <c r="X21" s="56">
        <v>1</v>
      </c>
      <c r="Y21" s="47"/>
      <c r="Z21" s="55"/>
      <c r="AA21" s="29"/>
      <c r="AB21" s="55"/>
      <c r="AC21" s="59"/>
      <c r="AD21" s="29"/>
      <c r="AE21" s="4"/>
      <c r="AF21" s="4"/>
      <c r="AG21" s="55"/>
      <c r="AH21" s="58" t="s">
        <v>30</v>
      </c>
      <c r="AI21" s="2">
        <f aca="true" t="shared" si="42" ref="AI21:AI33">IF(AJ21="да",$AJ$2,"")&amp;IF(AK21="да"," / "&amp;$AK$2,"")</f>
      </c>
      <c r="AJ21" s="12"/>
      <c r="AK21" s="27"/>
      <c r="AL21" s="18">
        <f t="shared" si="20"/>
      </c>
      <c r="AM21" s="19"/>
      <c r="AN21" s="5"/>
      <c r="AO21" s="20"/>
      <c r="AP21" s="19"/>
      <c r="AQ21" s="5"/>
      <c r="AR21" s="20"/>
      <c r="AS21" s="19"/>
      <c r="AT21" s="5"/>
      <c r="AU21" s="20"/>
      <c r="AV21" s="19"/>
      <c r="AW21" s="5"/>
      <c r="AX21" s="26"/>
      <c r="AY21" s="24">
        <f aca="true" t="shared" si="43" ref="AY21:AY33">IF(AZ21&lt;&gt;0," / "&amp;$AZ$2&amp;"-R"&amp;AZ21,"")&amp;IF(BB21&lt;&gt;0," / "&amp;$BB$2&amp;"-R"&amp;BB21,"")&amp;IF(BD21&lt;&gt;0," / "&amp;$BD$2&amp;"-R"&amp;BD21,"")&amp;IF(BF21&lt;&gt;0," / "&amp;$BF$2&amp;"-R"&amp;BF21,"")</f>
      </c>
      <c r="AZ21" s="5"/>
      <c r="BA21" s="5">
        <f aca="true" t="shared" si="44" ref="BA21:BA33">IF(AND(AZ21&gt;0,J21=P21),J21,0)</f>
        <v>0</v>
      </c>
      <c r="BB21" s="5"/>
      <c r="BC21" s="5">
        <f aca="true" t="shared" si="45" ref="BC21:BC33">IF(AND(BB21&gt;0,J21=S21),J21,0)</f>
        <v>0</v>
      </c>
      <c r="BD21" s="5"/>
      <c r="BE21" s="5">
        <f aca="true" t="shared" si="46" ref="BE21:BE33">IF(AND(BD21&gt;0,M21=S21),M21,0)</f>
        <v>0</v>
      </c>
      <c r="BF21" s="5"/>
      <c r="BG21" s="5">
        <f aca="true" t="shared" si="47" ref="BG21:BG33">IF(AND(BF21&gt;0,M21=P21),M21,0)</f>
        <v>0</v>
      </c>
      <c r="BH21" s="5"/>
      <c r="BI21" s="47">
        <f aca="true" t="shared" si="48" ref="BI21:BI33">IF(AJ21&lt;&gt;"Да",0,D21*F21)+IF(AK21&lt;&gt;"Да",0,E21*F21)</f>
        <v>0</v>
      </c>
      <c r="BJ21" s="7">
        <f aca="true" t="shared" si="49" ref="BJ21:BJ33">SUM(BL21:BO21)</f>
        <v>0</v>
      </c>
      <c r="BK21" s="7">
        <f t="shared" si="23"/>
        <v>0</v>
      </c>
      <c r="BL21" s="7">
        <f t="shared" si="24"/>
        <v>0</v>
      </c>
      <c r="BM21" s="7">
        <f t="shared" si="25"/>
        <v>0</v>
      </c>
      <c r="BN21" s="7">
        <f t="shared" si="26"/>
        <v>0</v>
      </c>
      <c r="BO21" s="7">
        <f t="shared" si="27"/>
        <v>0</v>
      </c>
      <c r="BP21" s="49">
        <f aca="true" t="shared" si="50" ref="BP21:BP33">IF(AND(BT21=0,BS21=0,BR21=0,BQ21&lt;&gt;0),((D21+E21)-(AZ21*2)+BQ21)*F21,IF(AND(BT21=0,BS21=0,BR21&lt;&gt;0,BQ21&lt;&gt;0),((D21+E21+E21)-(AZ21*2)-(BB21*2)+BQ21+BR21)*F21,IF(AND(BT21=0,BS21&lt;&gt;0,BR21&lt;&gt;0,BQ21&lt;&gt;0),((D21+D21+E21+E21)-(AZ21*2)-(BB21*2)-(BD21*2)+BQ21+BR21+BS21)*F21,IF(AND(BT21&lt;&gt;0,BS21&lt;&gt;0,BR21&lt;&gt;0,BQ21&lt;&gt;0),((D21+D21+E21+E21)-(AZ21*2)-(BB21*2)-(BD21*2)-(BF21*2)+BQ21+BR21+BS21+BT21)*F21,IF(AND(BT21=0,BS21&lt;&gt;0,BR21=0,BQ21&lt;&gt;0),((D21+D21+E21+E21)-(AZ21*2)-(BB21*2)-(BD21*2)-(BF21*2)+BQ21+BR21+BS21+BT21)*F21,IF(AND(BT21&lt;&gt;0,BS21=0,BR21&lt;&gt;0,BQ21=0),((D21+D21+E21+E21)-(AZ21*2)-(BB21*2)-(BD21*2)-(BF21*2)+BQ21+BR21+BS21+BT21)*F21,0))))))</f>
        <v>0</v>
      </c>
      <c r="BQ21" s="49">
        <f aca="true" t="shared" si="51" ref="BQ21:BQ33">IF(AZ21&lt;&gt;"",0.5*AZ21*3.14,0)</f>
        <v>0</v>
      </c>
      <c r="BR21" s="49">
        <f aca="true" t="shared" si="52" ref="BR21:BR33">IF(BB21&lt;&gt;"",0.5*BB21*3.14,0)</f>
        <v>0</v>
      </c>
      <c r="BS21" s="49">
        <f aca="true" t="shared" si="53" ref="BS21:BS33">IF(BD21&lt;&gt;"",0.5*BD21*3.14,0)</f>
        <v>0</v>
      </c>
      <c r="BT21" s="49">
        <f aca="true" t="shared" si="54" ref="BT21:BT33">IF(BF21&lt;&gt;"",0.5*BF21*3.14,0)</f>
        <v>0</v>
      </c>
      <c r="BU21" s="7"/>
      <c r="BV21" s="4">
        <f t="shared" si="32"/>
        <v>0</v>
      </c>
      <c r="BW21" s="4">
        <f t="shared" si="15"/>
        <v>0</v>
      </c>
      <c r="BX21" s="7">
        <f t="shared" si="16"/>
        <v>0</v>
      </c>
      <c r="BY21" s="7">
        <f t="shared" si="17"/>
        <v>0</v>
      </c>
      <c r="BZ21" s="7">
        <f t="shared" si="33"/>
        <v>0</v>
      </c>
      <c r="CA21" s="7">
        <f t="shared" si="34"/>
        <v>0</v>
      </c>
      <c r="CB21" s="47"/>
      <c r="CC21" s="47"/>
      <c r="CD21" s="47"/>
      <c r="CE21" s="47"/>
      <c r="CF21" s="75" t="s">
        <v>76</v>
      </c>
    </row>
    <row r="22" spans="1:84" s="6" customFormat="1" ht="36" customHeight="1">
      <c r="A22" s="4" t="s">
        <v>0</v>
      </c>
      <c r="B22" s="24" t="str">
        <f t="shared" si="0"/>
        <v>020-</v>
      </c>
      <c r="C22" s="51">
        <f t="shared" si="35"/>
      </c>
      <c r="D22" s="50">
        <f t="shared" si="2"/>
        <v>0</v>
      </c>
      <c r="E22" s="52">
        <f t="shared" si="3"/>
        <v>0</v>
      </c>
      <c r="F22" s="59">
        <f t="shared" si="36"/>
        <v>0</v>
      </c>
      <c r="G22" s="58" t="str">
        <f t="shared" si="37"/>
        <v>Не задана</v>
      </c>
      <c r="H22" s="4"/>
      <c r="I22" s="53"/>
      <c r="J22" s="54">
        <f t="shared" si="38"/>
        <v>0</v>
      </c>
      <c r="K22" s="4"/>
      <c r="L22" s="4"/>
      <c r="M22" s="4">
        <f t="shared" si="39"/>
        <v>0</v>
      </c>
      <c r="N22" s="4"/>
      <c r="O22" s="4"/>
      <c r="P22" s="4">
        <f t="shared" si="40"/>
        <v>0</v>
      </c>
      <c r="Q22" s="4"/>
      <c r="R22" s="4"/>
      <c r="S22" s="55">
        <f t="shared" si="41"/>
        <v>0</v>
      </c>
      <c r="T22" s="29" t="s">
        <v>1</v>
      </c>
      <c r="U22" s="4" t="s">
        <v>1</v>
      </c>
      <c r="V22" s="4" t="s">
        <v>1</v>
      </c>
      <c r="W22" s="2"/>
      <c r="X22" s="56">
        <v>1</v>
      </c>
      <c r="Y22" s="47"/>
      <c r="Z22" s="55"/>
      <c r="AA22" s="29"/>
      <c r="AB22" s="55"/>
      <c r="AC22" s="59"/>
      <c r="AD22" s="29"/>
      <c r="AE22" s="4"/>
      <c r="AF22" s="4"/>
      <c r="AG22" s="55"/>
      <c r="AH22" s="58" t="s">
        <v>30</v>
      </c>
      <c r="AI22" s="2">
        <f t="shared" si="42"/>
      </c>
      <c r="AJ22" s="12"/>
      <c r="AK22" s="27"/>
      <c r="AL22" s="18">
        <f t="shared" si="20"/>
      </c>
      <c r="AM22" s="19"/>
      <c r="AN22" s="5"/>
      <c r="AO22" s="20"/>
      <c r="AP22" s="19"/>
      <c r="AQ22" s="5"/>
      <c r="AR22" s="20"/>
      <c r="AS22" s="19"/>
      <c r="AT22" s="5"/>
      <c r="AU22" s="20"/>
      <c r="AV22" s="19"/>
      <c r="AW22" s="5"/>
      <c r="AX22" s="26"/>
      <c r="AY22" s="24">
        <f t="shared" si="43"/>
      </c>
      <c r="AZ22" s="5"/>
      <c r="BA22" s="5">
        <f t="shared" si="44"/>
        <v>0</v>
      </c>
      <c r="BB22" s="5"/>
      <c r="BC22" s="5">
        <f t="shared" si="45"/>
        <v>0</v>
      </c>
      <c r="BD22" s="5"/>
      <c r="BE22" s="5">
        <f t="shared" si="46"/>
        <v>0</v>
      </c>
      <c r="BF22" s="5"/>
      <c r="BG22" s="5">
        <f t="shared" si="47"/>
        <v>0</v>
      </c>
      <c r="BH22" s="5"/>
      <c r="BI22" s="47">
        <f t="shared" si="48"/>
        <v>0</v>
      </c>
      <c r="BJ22" s="7">
        <f t="shared" si="49"/>
        <v>0</v>
      </c>
      <c r="BK22" s="7">
        <f t="shared" si="23"/>
        <v>0</v>
      </c>
      <c r="BL22" s="7">
        <f t="shared" si="24"/>
        <v>0</v>
      </c>
      <c r="BM22" s="7">
        <f t="shared" si="25"/>
        <v>0</v>
      </c>
      <c r="BN22" s="7">
        <f t="shared" si="26"/>
        <v>0</v>
      </c>
      <c r="BO22" s="7">
        <f t="shared" si="27"/>
        <v>0</v>
      </c>
      <c r="BP22" s="49">
        <f t="shared" si="50"/>
        <v>0</v>
      </c>
      <c r="BQ22" s="49">
        <f t="shared" si="51"/>
        <v>0</v>
      </c>
      <c r="BR22" s="49">
        <f t="shared" si="52"/>
        <v>0</v>
      </c>
      <c r="BS22" s="49">
        <f t="shared" si="53"/>
        <v>0</v>
      </c>
      <c r="BT22" s="49">
        <f t="shared" si="54"/>
        <v>0</v>
      </c>
      <c r="BU22" s="7"/>
      <c r="BV22" s="4">
        <f t="shared" si="32"/>
        <v>0</v>
      </c>
      <c r="BW22" s="4">
        <f t="shared" si="15"/>
        <v>0</v>
      </c>
      <c r="BX22" s="7">
        <f t="shared" si="16"/>
        <v>0</v>
      </c>
      <c r="BY22" s="7">
        <f t="shared" si="17"/>
        <v>0</v>
      </c>
      <c r="BZ22" s="7">
        <f t="shared" si="33"/>
        <v>0</v>
      </c>
      <c r="CA22" s="7">
        <f t="shared" si="34"/>
        <v>0</v>
      </c>
      <c r="CB22" s="47"/>
      <c r="CC22" s="47"/>
      <c r="CD22" s="47"/>
      <c r="CE22" s="47"/>
      <c r="CF22" s="75" t="s">
        <v>77</v>
      </c>
    </row>
    <row r="23" spans="1:84" s="6" customFormat="1" ht="36" customHeight="1">
      <c r="A23" s="4" t="s">
        <v>0</v>
      </c>
      <c r="B23" s="24" t="str">
        <f t="shared" si="0"/>
        <v>021-</v>
      </c>
      <c r="C23" s="51">
        <f>Z23&amp;AL23&amp;AY23</f>
      </c>
      <c r="D23" s="50">
        <f t="shared" si="2"/>
        <v>0</v>
      </c>
      <c r="E23" s="52">
        <f t="shared" si="3"/>
        <v>0</v>
      </c>
      <c r="F23" s="59">
        <f>AC23</f>
        <v>0</v>
      </c>
      <c r="G23" s="58" t="str">
        <f>AH23</f>
        <v>Не задана</v>
      </c>
      <c r="H23" s="4"/>
      <c r="I23" s="53"/>
      <c r="J23" s="54">
        <f>AD23</f>
        <v>0</v>
      </c>
      <c r="K23" s="4"/>
      <c r="L23" s="4"/>
      <c r="M23" s="4">
        <f>AE23</f>
        <v>0</v>
      </c>
      <c r="N23" s="4"/>
      <c r="O23" s="4"/>
      <c r="P23" s="4">
        <f>AF23</f>
        <v>0</v>
      </c>
      <c r="Q23" s="4"/>
      <c r="R23" s="4"/>
      <c r="S23" s="55">
        <f>AG23</f>
        <v>0</v>
      </c>
      <c r="T23" s="29" t="s">
        <v>1</v>
      </c>
      <c r="U23" s="4" t="s">
        <v>1</v>
      </c>
      <c r="V23" s="4" t="s">
        <v>1</v>
      </c>
      <c r="W23" s="2"/>
      <c r="X23" s="56">
        <v>1</v>
      </c>
      <c r="Y23" s="47"/>
      <c r="Z23" s="55"/>
      <c r="AA23" s="29"/>
      <c r="AB23" s="55"/>
      <c r="AC23" s="59"/>
      <c r="AD23" s="29"/>
      <c r="AE23" s="4"/>
      <c r="AF23" s="4"/>
      <c r="AG23" s="55"/>
      <c r="AH23" s="58" t="s">
        <v>30</v>
      </c>
      <c r="AI23" s="2">
        <f>IF(AJ23="да",$AJ$2,"")&amp;IF(AK23="да"," / "&amp;$AK$2,"")</f>
      </c>
      <c r="AJ23" s="12"/>
      <c r="AK23" s="27"/>
      <c r="AL23" s="18">
        <f t="shared" si="20"/>
      </c>
      <c r="AM23" s="19"/>
      <c r="AN23" s="5"/>
      <c r="AO23" s="20"/>
      <c r="AP23" s="19"/>
      <c r="AQ23" s="5"/>
      <c r="AR23" s="20"/>
      <c r="AS23" s="19"/>
      <c r="AT23" s="5"/>
      <c r="AU23" s="20"/>
      <c r="AV23" s="19"/>
      <c r="AW23" s="5"/>
      <c r="AX23" s="26"/>
      <c r="AY23" s="24">
        <f>IF(AZ23&lt;&gt;0," / "&amp;$AZ$2&amp;"-R"&amp;AZ23,"")&amp;IF(BB23&lt;&gt;0," / "&amp;$BB$2&amp;"-R"&amp;BB23,"")&amp;IF(BD23&lt;&gt;0," / "&amp;$BD$2&amp;"-R"&amp;BD23,"")&amp;IF(BF23&lt;&gt;0," / "&amp;$BF$2&amp;"-R"&amp;BF23,"")</f>
      </c>
      <c r="AZ23" s="5"/>
      <c r="BA23" s="5">
        <f>IF(AND(AZ23&gt;0,J23=P23),J23,0)</f>
        <v>0</v>
      </c>
      <c r="BB23" s="5"/>
      <c r="BC23" s="5">
        <f>IF(AND(BB23&gt;0,J23=S23),J23,0)</f>
        <v>0</v>
      </c>
      <c r="BD23" s="5"/>
      <c r="BE23" s="5">
        <f>IF(AND(BD23&gt;0,M23=S23),M23,0)</f>
        <v>0</v>
      </c>
      <c r="BF23" s="5"/>
      <c r="BG23" s="5">
        <f>IF(AND(BF23&gt;0,M23=P23),M23,0)</f>
        <v>0</v>
      </c>
      <c r="BH23" s="5"/>
      <c r="BI23" s="47">
        <f>IF(AJ23&lt;&gt;"Да",0,D23*F23)+IF(AK23&lt;&gt;"Да",0,E23*F23)</f>
        <v>0</v>
      </c>
      <c r="BJ23" s="7">
        <f>SUM(BL23:BO23)</f>
        <v>0</v>
      </c>
      <c r="BK23" s="7">
        <f t="shared" si="23"/>
        <v>0</v>
      </c>
      <c r="BL23" s="7">
        <f t="shared" si="24"/>
        <v>0</v>
      </c>
      <c r="BM23" s="7">
        <f t="shared" si="25"/>
        <v>0</v>
      </c>
      <c r="BN23" s="7">
        <f t="shared" si="26"/>
        <v>0</v>
      </c>
      <c r="BO23" s="7">
        <f t="shared" si="27"/>
        <v>0</v>
      </c>
      <c r="BP23" s="49">
        <f>IF(AND(BT23=0,BS23=0,BR23=0,BQ23&lt;&gt;0),((D23+E23)-(AZ23*2)+BQ23)*F23,IF(AND(BT23=0,BS23=0,BR23&lt;&gt;0,BQ23&lt;&gt;0),((D23+E23+E23)-(AZ23*2)-(BB23*2)+BQ23+BR23)*F23,IF(AND(BT23=0,BS23&lt;&gt;0,BR23&lt;&gt;0,BQ23&lt;&gt;0),((D23+D23+E23+E23)-(AZ23*2)-(BB23*2)-(BD23*2)+BQ23+BR23+BS23)*F23,IF(AND(BT23&lt;&gt;0,BS23&lt;&gt;0,BR23&lt;&gt;0,BQ23&lt;&gt;0),((D23+D23+E23+E23)-(AZ23*2)-(BB23*2)-(BD23*2)-(BF23*2)+BQ23+BR23+BS23+BT23)*F23,IF(AND(BT23=0,BS23&lt;&gt;0,BR23=0,BQ23&lt;&gt;0),((D23+D23+E23+E23)-(AZ23*2)-(BB23*2)-(BD23*2)-(BF23*2)+BQ23+BR23+BS23+BT23)*F23,IF(AND(BT23&lt;&gt;0,BS23=0,BR23&lt;&gt;0,BQ23=0),((D23+D23+E23+E23)-(AZ23*2)-(BB23*2)-(BD23*2)-(BF23*2)+BQ23+BR23+BS23+BT23)*F23,0))))))</f>
        <v>0</v>
      </c>
      <c r="BQ23" s="49">
        <f>IF(AZ23&lt;&gt;"",0.5*AZ23*3.14,0)</f>
        <v>0</v>
      </c>
      <c r="BR23" s="49">
        <f>IF(BB23&lt;&gt;"",0.5*BB23*3.14,0)</f>
        <v>0</v>
      </c>
      <c r="BS23" s="49">
        <f>IF(BD23&lt;&gt;"",0.5*BD23*3.14,0)</f>
        <v>0</v>
      </c>
      <c r="BT23" s="49">
        <f>IF(BF23&lt;&gt;"",0.5*BF23*3.14,0)</f>
        <v>0</v>
      </c>
      <c r="BU23" s="7"/>
      <c r="BV23" s="4">
        <f t="shared" si="32"/>
        <v>0</v>
      </c>
      <c r="BW23" s="4">
        <f t="shared" si="15"/>
        <v>0</v>
      </c>
      <c r="BX23" s="7">
        <f t="shared" si="16"/>
        <v>0</v>
      </c>
      <c r="BY23" s="7">
        <f t="shared" si="17"/>
        <v>0</v>
      </c>
      <c r="BZ23" s="7">
        <f t="shared" si="33"/>
        <v>0</v>
      </c>
      <c r="CA23" s="7">
        <f t="shared" si="34"/>
        <v>0</v>
      </c>
      <c r="CB23" s="47"/>
      <c r="CC23" s="47"/>
      <c r="CD23" s="47"/>
      <c r="CE23" s="47"/>
      <c r="CF23" s="75" t="s">
        <v>78</v>
      </c>
    </row>
    <row r="24" spans="1:84" s="6" customFormat="1" ht="36" customHeight="1">
      <c r="A24" s="4" t="s">
        <v>0</v>
      </c>
      <c r="B24" s="24" t="str">
        <f t="shared" si="0"/>
        <v>022-</v>
      </c>
      <c r="C24" s="51">
        <f>Z24&amp;AL24&amp;AY24</f>
      </c>
      <c r="D24" s="50">
        <f t="shared" si="2"/>
        <v>0</v>
      </c>
      <c r="E24" s="52">
        <f t="shared" si="3"/>
        <v>0</v>
      </c>
      <c r="F24" s="59">
        <f>AC24</f>
        <v>0</v>
      </c>
      <c r="G24" s="58" t="str">
        <f>AH24</f>
        <v>Не задана</v>
      </c>
      <c r="H24" s="4"/>
      <c r="I24" s="53"/>
      <c r="J24" s="54">
        <f>AD24</f>
        <v>0</v>
      </c>
      <c r="K24" s="4"/>
      <c r="L24" s="4"/>
      <c r="M24" s="4">
        <f>AE24</f>
        <v>0</v>
      </c>
      <c r="N24" s="4"/>
      <c r="O24" s="4"/>
      <c r="P24" s="4">
        <f>AF24</f>
        <v>0</v>
      </c>
      <c r="Q24" s="4"/>
      <c r="R24" s="4"/>
      <c r="S24" s="55">
        <f>AG24</f>
        <v>0</v>
      </c>
      <c r="T24" s="29" t="s">
        <v>1</v>
      </c>
      <c r="U24" s="4" t="s">
        <v>1</v>
      </c>
      <c r="V24" s="4" t="s">
        <v>1</v>
      </c>
      <c r="W24" s="2"/>
      <c r="X24" s="56">
        <v>1</v>
      </c>
      <c r="Y24" s="47"/>
      <c r="Z24" s="55"/>
      <c r="AA24" s="29"/>
      <c r="AB24" s="55"/>
      <c r="AC24" s="59"/>
      <c r="AD24" s="29"/>
      <c r="AE24" s="4"/>
      <c r="AF24" s="4"/>
      <c r="AG24" s="55"/>
      <c r="AH24" s="58" t="s">
        <v>30</v>
      </c>
      <c r="AI24" s="2">
        <f>IF(AJ24="да",$AJ$2,"")&amp;IF(AK24="да"," / "&amp;$AK$2,"")</f>
      </c>
      <c r="AJ24" s="12"/>
      <c r="AK24" s="27"/>
      <c r="AL24" s="18">
        <f t="shared" si="20"/>
      </c>
      <c r="AM24" s="19"/>
      <c r="AN24" s="5"/>
      <c r="AO24" s="20"/>
      <c r="AP24" s="19"/>
      <c r="AQ24" s="5"/>
      <c r="AR24" s="20"/>
      <c r="AS24" s="19"/>
      <c r="AT24" s="5"/>
      <c r="AU24" s="20"/>
      <c r="AV24" s="19"/>
      <c r="AW24" s="5"/>
      <c r="AX24" s="26"/>
      <c r="AY24" s="24">
        <f>IF(AZ24&lt;&gt;0," / "&amp;$AZ$2&amp;"-R"&amp;AZ24,"")&amp;IF(BB24&lt;&gt;0," / "&amp;$BB$2&amp;"-R"&amp;BB24,"")&amp;IF(BD24&lt;&gt;0," / "&amp;$BD$2&amp;"-R"&amp;BD24,"")&amp;IF(BF24&lt;&gt;0," / "&amp;$BF$2&amp;"-R"&amp;BF24,"")</f>
      </c>
      <c r="AZ24" s="5"/>
      <c r="BA24" s="5">
        <f>IF(AND(AZ24&gt;0,J24=P24),J24,0)</f>
        <v>0</v>
      </c>
      <c r="BB24" s="5"/>
      <c r="BC24" s="5">
        <f>IF(AND(BB24&gt;0,J24=S24),J24,0)</f>
        <v>0</v>
      </c>
      <c r="BD24" s="5"/>
      <c r="BE24" s="5">
        <f>IF(AND(BD24&gt;0,M24=S24),M24,0)</f>
        <v>0</v>
      </c>
      <c r="BF24" s="5"/>
      <c r="BG24" s="5">
        <f>IF(AND(BF24&gt;0,M24=P24),M24,0)</f>
        <v>0</v>
      </c>
      <c r="BH24" s="5"/>
      <c r="BI24" s="47">
        <f>IF(AJ24&lt;&gt;"Да",0,D24*F24)+IF(AK24&lt;&gt;"Да",0,E24*F24)</f>
        <v>0</v>
      </c>
      <c r="BJ24" s="7">
        <f>SUM(BL24:BO24)</f>
        <v>0</v>
      </c>
      <c r="BK24" s="7">
        <f t="shared" si="23"/>
        <v>0</v>
      </c>
      <c r="BL24" s="7">
        <f t="shared" si="24"/>
        <v>0</v>
      </c>
      <c r="BM24" s="7">
        <f t="shared" si="25"/>
        <v>0</v>
      </c>
      <c r="BN24" s="7">
        <f t="shared" si="26"/>
        <v>0</v>
      </c>
      <c r="BO24" s="7">
        <f t="shared" si="27"/>
        <v>0</v>
      </c>
      <c r="BP24" s="49">
        <f>IF(AND(BT24=0,BS24=0,BR24=0,BQ24&lt;&gt;0),((D24+E24)-(AZ24*2)+BQ24)*F24,IF(AND(BT24=0,BS24=0,BR24&lt;&gt;0,BQ24&lt;&gt;0),((D24+E24+E24)-(AZ24*2)-(BB24*2)+BQ24+BR24)*F24,IF(AND(BT24=0,BS24&lt;&gt;0,BR24&lt;&gt;0,BQ24&lt;&gt;0),((D24+D24+E24+E24)-(AZ24*2)-(BB24*2)-(BD24*2)+BQ24+BR24+BS24)*F24,IF(AND(BT24&lt;&gt;0,BS24&lt;&gt;0,BR24&lt;&gt;0,BQ24&lt;&gt;0),((D24+D24+E24+E24)-(AZ24*2)-(BB24*2)-(BD24*2)-(BF24*2)+BQ24+BR24+BS24+BT24)*F24,IF(AND(BT24=0,BS24&lt;&gt;0,BR24=0,BQ24&lt;&gt;0),((D24+D24+E24+E24)-(AZ24*2)-(BB24*2)-(BD24*2)-(BF24*2)+BQ24+BR24+BS24+BT24)*F24,IF(AND(BT24&lt;&gt;0,BS24=0,BR24&lt;&gt;0,BQ24=0),((D24+D24+E24+E24)-(AZ24*2)-(BB24*2)-(BD24*2)-(BF24*2)+BQ24+BR24+BS24+BT24)*F24,0))))))</f>
        <v>0</v>
      </c>
      <c r="BQ24" s="49">
        <f>IF(AZ24&lt;&gt;"",0.5*AZ24*3.14,0)</f>
        <v>0</v>
      </c>
      <c r="BR24" s="49">
        <f>IF(BB24&lt;&gt;"",0.5*BB24*3.14,0)</f>
        <v>0</v>
      </c>
      <c r="BS24" s="49">
        <f>IF(BD24&lt;&gt;"",0.5*BD24*3.14,0)</f>
        <v>0</v>
      </c>
      <c r="BT24" s="49">
        <f>IF(BF24&lt;&gt;"",0.5*BF24*3.14,0)</f>
        <v>0</v>
      </c>
      <c r="BU24" s="7"/>
      <c r="BV24" s="4">
        <f t="shared" si="32"/>
        <v>0</v>
      </c>
      <c r="BW24" s="4">
        <f t="shared" si="15"/>
        <v>0</v>
      </c>
      <c r="BX24" s="7">
        <f t="shared" si="16"/>
        <v>0</v>
      </c>
      <c r="BY24" s="7">
        <f t="shared" si="17"/>
        <v>0</v>
      </c>
      <c r="BZ24" s="7">
        <f t="shared" si="33"/>
        <v>0</v>
      </c>
      <c r="CA24" s="7">
        <f t="shared" si="34"/>
        <v>0</v>
      </c>
      <c r="CB24" s="47"/>
      <c r="CC24" s="47"/>
      <c r="CD24" s="47"/>
      <c r="CE24" s="47"/>
      <c r="CF24" s="75" t="s">
        <v>79</v>
      </c>
    </row>
    <row r="25" spans="1:84" s="6" customFormat="1" ht="36" customHeight="1">
      <c r="A25" s="4" t="s">
        <v>0</v>
      </c>
      <c r="B25" s="24" t="str">
        <f t="shared" si="0"/>
        <v>023-</v>
      </c>
      <c r="C25" s="51">
        <f>Z25&amp;AL25&amp;AY25</f>
      </c>
      <c r="D25" s="50">
        <f t="shared" si="2"/>
        <v>0</v>
      </c>
      <c r="E25" s="52">
        <f t="shared" si="3"/>
        <v>0</v>
      </c>
      <c r="F25" s="59">
        <f>AC25</f>
        <v>0</v>
      </c>
      <c r="G25" s="58" t="str">
        <f>AH25</f>
        <v>Не задана</v>
      </c>
      <c r="H25" s="4"/>
      <c r="I25" s="53"/>
      <c r="J25" s="54">
        <f>AD25</f>
        <v>0</v>
      </c>
      <c r="K25" s="4"/>
      <c r="L25" s="4"/>
      <c r="M25" s="4">
        <f>AE25</f>
        <v>0</v>
      </c>
      <c r="N25" s="4"/>
      <c r="O25" s="4"/>
      <c r="P25" s="4">
        <f>AF25</f>
        <v>0</v>
      </c>
      <c r="Q25" s="4"/>
      <c r="R25" s="4"/>
      <c r="S25" s="55">
        <f>AG25</f>
        <v>0</v>
      </c>
      <c r="T25" s="29" t="s">
        <v>1</v>
      </c>
      <c r="U25" s="4" t="s">
        <v>1</v>
      </c>
      <c r="V25" s="4" t="s">
        <v>1</v>
      </c>
      <c r="W25" s="2"/>
      <c r="X25" s="56">
        <v>1</v>
      </c>
      <c r="Y25" s="47"/>
      <c r="Z25" s="55"/>
      <c r="AA25" s="29"/>
      <c r="AB25" s="55"/>
      <c r="AC25" s="59"/>
      <c r="AD25" s="29"/>
      <c r="AE25" s="4"/>
      <c r="AF25" s="4"/>
      <c r="AG25" s="55"/>
      <c r="AH25" s="58" t="s">
        <v>30</v>
      </c>
      <c r="AI25" s="2">
        <f>IF(AJ25="да",$AJ$2,"")&amp;IF(AK25="да"," / "&amp;$AK$2,"")</f>
      </c>
      <c r="AJ25" s="12"/>
      <c r="AK25" s="27"/>
      <c r="AL25" s="18">
        <f t="shared" si="20"/>
      </c>
      <c r="AM25" s="19"/>
      <c r="AN25" s="5"/>
      <c r="AO25" s="20"/>
      <c r="AP25" s="19"/>
      <c r="AQ25" s="5"/>
      <c r="AR25" s="20"/>
      <c r="AS25" s="19"/>
      <c r="AT25" s="5"/>
      <c r="AU25" s="20"/>
      <c r="AV25" s="19"/>
      <c r="AW25" s="5"/>
      <c r="AX25" s="26"/>
      <c r="AY25" s="24">
        <f>IF(AZ25&lt;&gt;0," / "&amp;$AZ$2&amp;"-R"&amp;AZ25,"")&amp;IF(BB25&lt;&gt;0," / "&amp;$BB$2&amp;"-R"&amp;BB25,"")&amp;IF(BD25&lt;&gt;0," / "&amp;$BD$2&amp;"-R"&amp;BD25,"")&amp;IF(BF25&lt;&gt;0," / "&amp;$BF$2&amp;"-R"&amp;BF25,"")</f>
      </c>
      <c r="AZ25" s="5"/>
      <c r="BA25" s="5">
        <f>IF(AND(AZ25&gt;0,J25=P25),J25,0)</f>
        <v>0</v>
      </c>
      <c r="BB25" s="5"/>
      <c r="BC25" s="5">
        <f>IF(AND(BB25&gt;0,J25=S25),J25,0)</f>
        <v>0</v>
      </c>
      <c r="BD25" s="5"/>
      <c r="BE25" s="5">
        <f>IF(AND(BD25&gt;0,M25=S25),M25,0)</f>
        <v>0</v>
      </c>
      <c r="BF25" s="5"/>
      <c r="BG25" s="5">
        <f>IF(AND(BF25&gt;0,M25=P25),M25,0)</f>
        <v>0</v>
      </c>
      <c r="BH25" s="5"/>
      <c r="BI25" s="47">
        <f>IF(AJ25&lt;&gt;"Да",0,D25*F25)+IF(AK25&lt;&gt;"Да",0,E25*F25)</f>
        <v>0</v>
      </c>
      <c r="BJ25" s="7">
        <f>SUM(BL25:BO25)</f>
        <v>0</v>
      </c>
      <c r="BK25" s="7">
        <f t="shared" si="23"/>
        <v>0</v>
      </c>
      <c r="BL25" s="7">
        <f t="shared" si="24"/>
        <v>0</v>
      </c>
      <c r="BM25" s="7">
        <f t="shared" si="25"/>
        <v>0</v>
      </c>
      <c r="BN25" s="7">
        <f t="shared" si="26"/>
        <v>0</v>
      </c>
      <c r="BO25" s="7">
        <f t="shared" si="27"/>
        <v>0</v>
      </c>
      <c r="BP25" s="49">
        <f>IF(AND(BT25=0,BS25=0,BR25=0,BQ25&lt;&gt;0),((D25+E25)-(AZ25*2)+BQ25)*F25,IF(AND(BT25=0,BS25=0,BR25&lt;&gt;0,BQ25&lt;&gt;0),((D25+E25+E25)-(AZ25*2)-(BB25*2)+BQ25+BR25)*F25,IF(AND(BT25=0,BS25&lt;&gt;0,BR25&lt;&gt;0,BQ25&lt;&gt;0),((D25+D25+E25+E25)-(AZ25*2)-(BB25*2)-(BD25*2)+BQ25+BR25+BS25)*F25,IF(AND(BT25&lt;&gt;0,BS25&lt;&gt;0,BR25&lt;&gt;0,BQ25&lt;&gt;0),((D25+D25+E25+E25)-(AZ25*2)-(BB25*2)-(BD25*2)-(BF25*2)+BQ25+BR25+BS25+BT25)*F25,IF(AND(BT25=0,BS25&lt;&gt;0,BR25=0,BQ25&lt;&gt;0),((D25+D25+E25+E25)-(AZ25*2)-(BB25*2)-(BD25*2)-(BF25*2)+BQ25+BR25+BS25+BT25)*F25,IF(AND(BT25&lt;&gt;0,BS25=0,BR25&lt;&gt;0,BQ25=0),((D25+D25+E25+E25)-(AZ25*2)-(BB25*2)-(BD25*2)-(BF25*2)+BQ25+BR25+BS25+BT25)*F25,0))))))</f>
        <v>0</v>
      </c>
      <c r="BQ25" s="49">
        <f>IF(AZ25&lt;&gt;"",0.5*AZ25*3.14,0)</f>
        <v>0</v>
      </c>
      <c r="BR25" s="49">
        <f>IF(BB25&lt;&gt;"",0.5*BB25*3.14,0)</f>
        <v>0</v>
      </c>
      <c r="BS25" s="49">
        <f>IF(BD25&lt;&gt;"",0.5*BD25*3.14,0)</f>
        <v>0</v>
      </c>
      <c r="BT25" s="49">
        <f>IF(BF25&lt;&gt;"",0.5*BF25*3.14,0)</f>
        <v>0</v>
      </c>
      <c r="BU25" s="7"/>
      <c r="BV25" s="4">
        <f t="shared" si="32"/>
        <v>0</v>
      </c>
      <c r="BW25" s="4">
        <f t="shared" si="15"/>
        <v>0</v>
      </c>
      <c r="BX25" s="7">
        <f t="shared" si="16"/>
        <v>0</v>
      </c>
      <c r="BY25" s="7">
        <f t="shared" si="17"/>
        <v>0</v>
      </c>
      <c r="BZ25" s="7">
        <f t="shared" si="33"/>
        <v>0</v>
      </c>
      <c r="CA25" s="7">
        <f t="shared" si="34"/>
        <v>0</v>
      </c>
      <c r="CB25" s="47"/>
      <c r="CC25" s="47"/>
      <c r="CD25" s="47"/>
      <c r="CE25" s="47"/>
      <c r="CF25" s="75" t="s">
        <v>80</v>
      </c>
    </row>
    <row r="26" spans="1:84" s="6" customFormat="1" ht="36" customHeight="1">
      <c r="A26" s="4" t="s">
        <v>0</v>
      </c>
      <c r="B26" s="24" t="str">
        <f t="shared" si="0"/>
        <v>024-</v>
      </c>
      <c r="C26" s="51">
        <f>Z26&amp;AL26&amp;AY26</f>
      </c>
      <c r="D26" s="50">
        <f t="shared" si="2"/>
        <v>0</v>
      </c>
      <c r="E26" s="52">
        <f t="shared" si="3"/>
        <v>0</v>
      </c>
      <c r="F26" s="59">
        <f>AC26</f>
        <v>0</v>
      </c>
      <c r="G26" s="58" t="str">
        <f>AH26</f>
        <v>Не задана</v>
      </c>
      <c r="H26" s="4"/>
      <c r="I26" s="53"/>
      <c r="J26" s="54">
        <f>AD26</f>
        <v>0</v>
      </c>
      <c r="K26" s="4"/>
      <c r="L26" s="4"/>
      <c r="M26" s="4">
        <f>AE26</f>
        <v>0</v>
      </c>
      <c r="N26" s="4"/>
      <c r="O26" s="4"/>
      <c r="P26" s="4">
        <f>AF26</f>
        <v>0</v>
      </c>
      <c r="Q26" s="4"/>
      <c r="R26" s="4"/>
      <c r="S26" s="55">
        <f>AG26</f>
        <v>0</v>
      </c>
      <c r="T26" s="29" t="s">
        <v>1</v>
      </c>
      <c r="U26" s="4" t="s">
        <v>1</v>
      </c>
      <c r="V26" s="4" t="s">
        <v>1</v>
      </c>
      <c r="W26" s="2"/>
      <c r="X26" s="56">
        <v>1</v>
      </c>
      <c r="Y26" s="47"/>
      <c r="Z26" s="55"/>
      <c r="AA26" s="29"/>
      <c r="AB26" s="55"/>
      <c r="AC26" s="59"/>
      <c r="AD26" s="29"/>
      <c r="AE26" s="4"/>
      <c r="AF26" s="4"/>
      <c r="AG26" s="55"/>
      <c r="AH26" s="58" t="s">
        <v>30</v>
      </c>
      <c r="AI26" s="2">
        <f>IF(AJ26="да",$AJ$2,"")&amp;IF(AK26="да"," / "&amp;$AK$2,"")</f>
      </c>
      <c r="AJ26" s="12"/>
      <c r="AK26" s="27"/>
      <c r="AL26" s="18">
        <f t="shared" si="20"/>
      </c>
      <c r="AM26" s="19"/>
      <c r="AN26" s="5"/>
      <c r="AO26" s="20"/>
      <c r="AP26" s="19"/>
      <c r="AQ26" s="5"/>
      <c r="AR26" s="20"/>
      <c r="AS26" s="19"/>
      <c r="AT26" s="5"/>
      <c r="AU26" s="20"/>
      <c r="AV26" s="19"/>
      <c r="AW26" s="5"/>
      <c r="AX26" s="26"/>
      <c r="AY26" s="24">
        <f>IF(AZ26&lt;&gt;0," / "&amp;$AZ$2&amp;"-R"&amp;AZ26,"")&amp;IF(BB26&lt;&gt;0," / "&amp;$BB$2&amp;"-R"&amp;BB26,"")&amp;IF(BD26&lt;&gt;0," / "&amp;$BD$2&amp;"-R"&amp;BD26,"")&amp;IF(BF26&lt;&gt;0," / "&amp;$BF$2&amp;"-R"&amp;BF26,"")</f>
      </c>
      <c r="AZ26" s="5"/>
      <c r="BA26" s="5">
        <f>IF(AND(AZ26&gt;0,J26=P26),J26,0)</f>
        <v>0</v>
      </c>
      <c r="BB26" s="5"/>
      <c r="BC26" s="5">
        <f>IF(AND(BB26&gt;0,J26=S26),J26,0)</f>
        <v>0</v>
      </c>
      <c r="BD26" s="5"/>
      <c r="BE26" s="5">
        <f>IF(AND(BD26&gt;0,M26=S26),M26,0)</f>
        <v>0</v>
      </c>
      <c r="BF26" s="5"/>
      <c r="BG26" s="5">
        <f>IF(AND(BF26&gt;0,M26=P26),M26,0)</f>
        <v>0</v>
      </c>
      <c r="BH26" s="5"/>
      <c r="BI26" s="47">
        <f>IF(AJ26&lt;&gt;"Да",0,D26*F26)+IF(AK26&lt;&gt;"Да",0,E26*F26)</f>
        <v>0</v>
      </c>
      <c r="BJ26" s="7">
        <f>SUM(BL26:BO26)</f>
        <v>0</v>
      </c>
      <c r="BK26" s="7">
        <f t="shared" si="23"/>
        <v>0</v>
      </c>
      <c r="BL26" s="7">
        <f t="shared" si="24"/>
        <v>0</v>
      </c>
      <c r="BM26" s="7">
        <f t="shared" si="25"/>
        <v>0</v>
      </c>
      <c r="BN26" s="7">
        <f t="shared" si="26"/>
        <v>0</v>
      </c>
      <c r="BO26" s="7">
        <f t="shared" si="27"/>
        <v>0</v>
      </c>
      <c r="BP26" s="49">
        <f>IF(AND(BT26=0,BS26=0,BR26=0,BQ26&lt;&gt;0),((D26+E26)-(AZ26*2)+BQ26)*F26,IF(AND(BT26=0,BS26=0,BR26&lt;&gt;0,BQ26&lt;&gt;0),((D26+E26+E26)-(AZ26*2)-(BB26*2)+BQ26+BR26)*F26,IF(AND(BT26=0,BS26&lt;&gt;0,BR26&lt;&gt;0,BQ26&lt;&gt;0),((D26+D26+E26+E26)-(AZ26*2)-(BB26*2)-(BD26*2)+BQ26+BR26+BS26)*F26,IF(AND(BT26&lt;&gt;0,BS26&lt;&gt;0,BR26&lt;&gt;0,BQ26&lt;&gt;0),((D26+D26+E26+E26)-(AZ26*2)-(BB26*2)-(BD26*2)-(BF26*2)+BQ26+BR26+BS26+BT26)*F26,IF(AND(BT26=0,BS26&lt;&gt;0,BR26=0,BQ26&lt;&gt;0),((D26+D26+E26+E26)-(AZ26*2)-(BB26*2)-(BD26*2)-(BF26*2)+BQ26+BR26+BS26+BT26)*F26,IF(AND(BT26&lt;&gt;0,BS26=0,BR26&lt;&gt;0,BQ26=0),((D26+D26+E26+E26)-(AZ26*2)-(BB26*2)-(BD26*2)-(BF26*2)+BQ26+BR26+BS26+BT26)*F26,0))))))</f>
        <v>0</v>
      </c>
      <c r="BQ26" s="49">
        <f>IF(AZ26&lt;&gt;"",0.5*AZ26*3.14,0)</f>
        <v>0</v>
      </c>
      <c r="BR26" s="49">
        <f>IF(BB26&lt;&gt;"",0.5*BB26*3.14,0)</f>
        <v>0</v>
      </c>
      <c r="BS26" s="49">
        <f>IF(BD26&lt;&gt;"",0.5*BD26*3.14,0)</f>
        <v>0</v>
      </c>
      <c r="BT26" s="49">
        <f>IF(BF26&lt;&gt;"",0.5*BF26*3.14,0)</f>
        <v>0</v>
      </c>
      <c r="BU26" s="7"/>
      <c r="BV26" s="4">
        <f t="shared" si="32"/>
        <v>0</v>
      </c>
      <c r="BW26" s="4">
        <f t="shared" si="15"/>
        <v>0</v>
      </c>
      <c r="BX26" s="7">
        <f t="shared" si="16"/>
        <v>0</v>
      </c>
      <c r="BY26" s="7">
        <f t="shared" si="17"/>
        <v>0</v>
      </c>
      <c r="BZ26" s="7">
        <f t="shared" si="33"/>
        <v>0</v>
      </c>
      <c r="CA26" s="7">
        <f t="shared" si="34"/>
        <v>0</v>
      </c>
      <c r="CB26" s="47"/>
      <c r="CC26" s="47"/>
      <c r="CD26" s="47"/>
      <c r="CE26" s="47"/>
      <c r="CF26" s="75" t="s">
        <v>81</v>
      </c>
    </row>
    <row r="27" spans="1:84" s="6" customFormat="1" ht="36" customHeight="1">
      <c r="A27" s="4" t="s">
        <v>0</v>
      </c>
      <c r="B27" s="24" t="str">
        <f t="shared" si="0"/>
        <v>025-</v>
      </c>
      <c r="C27" s="51">
        <f t="shared" si="35"/>
      </c>
      <c r="D27" s="50">
        <f t="shared" si="2"/>
        <v>0</v>
      </c>
      <c r="E27" s="52">
        <f t="shared" si="3"/>
        <v>0</v>
      </c>
      <c r="F27" s="59">
        <f t="shared" si="36"/>
        <v>0</v>
      </c>
      <c r="G27" s="58" t="str">
        <f t="shared" si="37"/>
        <v>Не задана</v>
      </c>
      <c r="H27" s="4"/>
      <c r="I27" s="53"/>
      <c r="J27" s="54">
        <f t="shared" si="38"/>
        <v>0</v>
      </c>
      <c r="K27" s="4"/>
      <c r="L27" s="4"/>
      <c r="M27" s="4">
        <f t="shared" si="39"/>
        <v>0</v>
      </c>
      <c r="N27" s="4"/>
      <c r="O27" s="4"/>
      <c r="P27" s="4">
        <f t="shared" si="40"/>
        <v>0</v>
      </c>
      <c r="Q27" s="4"/>
      <c r="R27" s="4"/>
      <c r="S27" s="55">
        <f t="shared" si="41"/>
        <v>0</v>
      </c>
      <c r="T27" s="29" t="s">
        <v>1</v>
      </c>
      <c r="U27" s="4" t="s">
        <v>1</v>
      </c>
      <c r="V27" s="4" t="s">
        <v>1</v>
      </c>
      <c r="W27" s="2"/>
      <c r="X27" s="56">
        <v>1</v>
      </c>
      <c r="Y27" s="47"/>
      <c r="Z27" s="55"/>
      <c r="AA27" s="29"/>
      <c r="AB27" s="55"/>
      <c r="AC27" s="59"/>
      <c r="AD27" s="29"/>
      <c r="AE27" s="4"/>
      <c r="AF27" s="4"/>
      <c r="AG27" s="55"/>
      <c r="AH27" s="58" t="s">
        <v>30</v>
      </c>
      <c r="AI27" s="2">
        <f t="shared" si="42"/>
      </c>
      <c r="AJ27" s="12"/>
      <c r="AK27" s="27"/>
      <c r="AL27" s="18">
        <f t="shared" si="20"/>
      </c>
      <c r="AM27" s="19"/>
      <c r="AN27" s="5"/>
      <c r="AO27" s="20"/>
      <c r="AP27" s="19"/>
      <c r="AQ27" s="5"/>
      <c r="AR27" s="20"/>
      <c r="AS27" s="19"/>
      <c r="AT27" s="5"/>
      <c r="AU27" s="20"/>
      <c r="AV27" s="19"/>
      <c r="AW27" s="5"/>
      <c r="AX27" s="26"/>
      <c r="AY27" s="24">
        <f t="shared" si="43"/>
      </c>
      <c r="AZ27" s="5"/>
      <c r="BA27" s="5">
        <f t="shared" si="44"/>
        <v>0</v>
      </c>
      <c r="BB27" s="5"/>
      <c r="BC27" s="5">
        <f t="shared" si="45"/>
        <v>0</v>
      </c>
      <c r="BD27" s="5"/>
      <c r="BE27" s="5">
        <f t="shared" si="46"/>
        <v>0</v>
      </c>
      <c r="BF27" s="5"/>
      <c r="BG27" s="5">
        <f t="shared" si="47"/>
        <v>0</v>
      </c>
      <c r="BH27" s="5"/>
      <c r="BI27" s="47">
        <f t="shared" si="48"/>
        <v>0</v>
      </c>
      <c r="BJ27" s="7">
        <f t="shared" si="49"/>
        <v>0</v>
      </c>
      <c r="BK27" s="7">
        <f t="shared" si="23"/>
        <v>0</v>
      </c>
      <c r="BL27" s="7">
        <f t="shared" si="24"/>
        <v>0</v>
      </c>
      <c r="BM27" s="7">
        <f t="shared" si="25"/>
        <v>0</v>
      </c>
      <c r="BN27" s="7">
        <f t="shared" si="26"/>
        <v>0</v>
      </c>
      <c r="BO27" s="7">
        <f t="shared" si="27"/>
        <v>0</v>
      </c>
      <c r="BP27" s="49">
        <f t="shared" si="50"/>
        <v>0</v>
      </c>
      <c r="BQ27" s="49">
        <f t="shared" si="51"/>
        <v>0</v>
      </c>
      <c r="BR27" s="49">
        <f t="shared" si="52"/>
        <v>0</v>
      </c>
      <c r="BS27" s="49">
        <f t="shared" si="53"/>
        <v>0</v>
      </c>
      <c r="BT27" s="49">
        <f t="shared" si="54"/>
        <v>0</v>
      </c>
      <c r="BU27" s="7"/>
      <c r="BV27" s="4">
        <f t="shared" si="32"/>
        <v>0</v>
      </c>
      <c r="BW27" s="4">
        <f t="shared" si="15"/>
        <v>0</v>
      </c>
      <c r="BX27" s="7">
        <f t="shared" si="16"/>
        <v>0</v>
      </c>
      <c r="BY27" s="7">
        <f t="shared" si="17"/>
        <v>0</v>
      </c>
      <c r="BZ27" s="7">
        <f t="shared" si="33"/>
        <v>0</v>
      </c>
      <c r="CA27" s="7">
        <f t="shared" si="34"/>
        <v>0</v>
      </c>
      <c r="CB27" s="47"/>
      <c r="CC27" s="47"/>
      <c r="CD27" s="47"/>
      <c r="CE27" s="47"/>
      <c r="CF27" s="75" t="s">
        <v>82</v>
      </c>
    </row>
    <row r="28" spans="1:84" s="6" customFormat="1" ht="36" customHeight="1">
      <c r="A28" s="4" t="s">
        <v>0</v>
      </c>
      <c r="B28" s="24" t="str">
        <f t="shared" si="0"/>
        <v>026-</v>
      </c>
      <c r="C28" s="51">
        <f t="shared" si="35"/>
      </c>
      <c r="D28" s="50">
        <f t="shared" si="2"/>
        <v>0</v>
      </c>
      <c r="E28" s="52">
        <f t="shared" si="3"/>
        <v>0</v>
      </c>
      <c r="F28" s="59">
        <f t="shared" si="36"/>
        <v>0</v>
      </c>
      <c r="G28" s="58" t="str">
        <f t="shared" si="37"/>
        <v>Не задана</v>
      </c>
      <c r="H28" s="4"/>
      <c r="I28" s="53"/>
      <c r="J28" s="54">
        <f t="shared" si="38"/>
        <v>0</v>
      </c>
      <c r="K28" s="4"/>
      <c r="L28" s="4"/>
      <c r="M28" s="4">
        <f t="shared" si="39"/>
        <v>0</v>
      </c>
      <c r="N28" s="4"/>
      <c r="O28" s="4"/>
      <c r="P28" s="4">
        <f t="shared" si="40"/>
        <v>0</v>
      </c>
      <c r="Q28" s="4"/>
      <c r="R28" s="4"/>
      <c r="S28" s="55">
        <f t="shared" si="41"/>
        <v>0</v>
      </c>
      <c r="T28" s="29" t="s">
        <v>1</v>
      </c>
      <c r="U28" s="4" t="s">
        <v>1</v>
      </c>
      <c r="V28" s="4" t="s">
        <v>1</v>
      </c>
      <c r="W28" s="2"/>
      <c r="X28" s="56">
        <v>1</v>
      </c>
      <c r="Y28" s="47"/>
      <c r="Z28" s="55"/>
      <c r="AA28" s="29"/>
      <c r="AB28" s="55"/>
      <c r="AC28" s="59"/>
      <c r="AD28" s="29"/>
      <c r="AE28" s="4"/>
      <c r="AF28" s="4"/>
      <c r="AG28" s="55"/>
      <c r="AH28" s="58" t="s">
        <v>30</v>
      </c>
      <c r="AI28" s="2">
        <f t="shared" si="42"/>
      </c>
      <c r="AJ28" s="12"/>
      <c r="AK28" s="27"/>
      <c r="AL28" s="18">
        <f t="shared" si="20"/>
      </c>
      <c r="AM28" s="19"/>
      <c r="AN28" s="5"/>
      <c r="AO28" s="20"/>
      <c r="AP28" s="19"/>
      <c r="AQ28" s="5"/>
      <c r="AR28" s="20"/>
      <c r="AS28" s="19"/>
      <c r="AT28" s="5"/>
      <c r="AU28" s="20"/>
      <c r="AV28" s="19"/>
      <c r="AW28" s="5"/>
      <c r="AX28" s="26"/>
      <c r="AY28" s="24">
        <f t="shared" si="43"/>
      </c>
      <c r="AZ28" s="5"/>
      <c r="BA28" s="5">
        <f t="shared" si="44"/>
        <v>0</v>
      </c>
      <c r="BB28" s="5"/>
      <c r="BC28" s="5">
        <f t="shared" si="45"/>
        <v>0</v>
      </c>
      <c r="BD28" s="5"/>
      <c r="BE28" s="5">
        <f t="shared" si="46"/>
        <v>0</v>
      </c>
      <c r="BF28" s="5"/>
      <c r="BG28" s="5">
        <f t="shared" si="47"/>
        <v>0</v>
      </c>
      <c r="BH28" s="5"/>
      <c r="BI28" s="47">
        <f t="shared" si="48"/>
        <v>0</v>
      </c>
      <c r="BJ28" s="7">
        <f t="shared" si="49"/>
        <v>0</v>
      </c>
      <c r="BK28" s="7">
        <f t="shared" si="23"/>
        <v>0</v>
      </c>
      <c r="BL28" s="7">
        <f t="shared" si="24"/>
        <v>0</v>
      </c>
      <c r="BM28" s="7">
        <f t="shared" si="25"/>
        <v>0</v>
      </c>
      <c r="BN28" s="7">
        <f t="shared" si="26"/>
        <v>0</v>
      </c>
      <c r="BO28" s="7">
        <f t="shared" si="27"/>
        <v>0</v>
      </c>
      <c r="BP28" s="49">
        <f t="shared" si="50"/>
        <v>0</v>
      </c>
      <c r="BQ28" s="49">
        <f t="shared" si="51"/>
        <v>0</v>
      </c>
      <c r="BR28" s="49">
        <f t="shared" si="52"/>
        <v>0</v>
      </c>
      <c r="BS28" s="49">
        <f t="shared" si="53"/>
        <v>0</v>
      </c>
      <c r="BT28" s="49">
        <f t="shared" si="54"/>
        <v>0</v>
      </c>
      <c r="BU28" s="7"/>
      <c r="BV28" s="4">
        <f t="shared" si="32"/>
        <v>0</v>
      </c>
      <c r="BW28" s="4">
        <f t="shared" si="15"/>
        <v>0</v>
      </c>
      <c r="BX28" s="7">
        <f t="shared" si="16"/>
        <v>0</v>
      </c>
      <c r="BY28" s="7">
        <f t="shared" si="17"/>
        <v>0</v>
      </c>
      <c r="BZ28" s="7">
        <f t="shared" si="33"/>
        <v>0</v>
      </c>
      <c r="CA28" s="7">
        <f t="shared" si="34"/>
        <v>0</v>
      </c>
      <c r="CB28" s="47"/>
      <c r="CC28" s="47"/>
      <c r="CD28" s="47"/>
      <c r="CE28" s="47"/>
      <c r="CF28" s="75" t="s">
        <v>83</v>
      </c>
    </row>
    <row r="29" spans="1:84" s="6" customFormat="1" ht="36" customHeight="1">
      <c r="A29" s="4" t="s">
        <v>0</v>
      </c>
      <c r="B29" s="24" t="str">
        <f t="shared" si="0"/>
        <v>027-</v>
      </c>
      <c r="C29" s="51">
        <f t="shared" si="35"/>
      </c>
      <c r="D29" s="50">
        <f t="shared" si="2"/>
        <v>0</v>
      </c>
      <c r="E29" s="52">
        <f t="shared" si="3"/>
        <v>0</v>
      </c>
      <c r="F29" s="59">
        <f t="shared" si="36"/>
        <v>0</v>
      </c>
      <c r="G29" s="58" t="str">
        <f t="shared" si="37"/>
        <v>Не задана</v>
      </c>
      <c r="H29" s="4"/>
      <c r="I29" s="53"/>
      <c r="J29" s="54">
        <f t="shared" si="38"/>
        <v>0</v>
      </c>
      <c r="K29" s="4"/>
      <c r="L29" s="4"/>
      <c r="M29" s="4">
        <f t="shared" si="39"/>
        <v>0</v>
      </c>
      <c r="N29" s="4"/>
      <c r="O29" s="4"/>
      <c r="P29" s="4">
        <f t="shared" si="40"/>
        <v>0</v>
      </c>
      <c r="Q29" s="4"/>
      <c r="R29" s="4"/>
      <c r="S29" s="55">
        <f t="shared" si="41"/>
        <v>0</v>
      </c>
      <c r="T29" s="29" t="s">
        <v>1</v>
      </c>
      <c r="U29" s="4" t="s">
        <v>1</v>
      </c>
      <c r="V29" s="4" t="s">
        <v>1</v>
      </c>
      <c r="W29" s="2"/>
      <c r="X29" s="56">
        <v>1</v>
      </c>
      <c r="Y29" s="47"/>
      <c r="Z29" s="55"/>
      <c r="AA29" s="29"/>
      <c r="AB29" s="55"/>
      <c r="AC29" s="59"/>
      <c r="AD29" s="29"/>
      <c r="AE29" s="4"/>
      <c r="AF29" s="4"/>
      <c r="AG29" s="55"/>
      <c r="AH29" s="58" t="s">
        <v>30</v>
      </c>
      <c r="AI29" s="2">
        <f t="shared" si="42"/>
      </c>
      <c r="AJ29" s="12"/>
      <c r="AK29" s="27"/>
      <c r="AL29" s="18">
        <f t="shared" si="20"/>
      </c>
      <c r="AM29" s="19"/>
      <c r="AN29" s="5"/>
      <c r="AO29" s="20"/>
      <c r="AP29" s="19"/>
      <c r="AQ29" s="5"/>
      <c r="AR29" s="20"/>
      <c r="AS29" s="19"/>
      <c r="AT29" s="5"/>
      <c r="AU29" s="20"/>
      <c r="AV29" s="19"/>
      <c r="AW29" s="5"/>
      <c r="AX29" s="26"/>
      <c r="AY29" s="24">
        <f t="shared" si="43"/>
      </c>
      <c r="AZ29" s="5"/>
      <c r="BA29" s="5">
        <f t="shared" si="44"/>
        <v>0</v>
      </c>
      <c r="BB29" s="5"/>
      <c r="BC29" s="5">
        <f t="shared" si="45"/>
        <v>0</v>
      </c>
      <c r="BD29" s="5"/>
      <c r="BE29" s="5">
        <f t="shared" si="46"/>
        <v>0</v>
      </c>
      <c r="BF29" s="5"/>
      <c r="BG29" s="5">
        <f t="shared" si="47"/>
        <v>0</v>
      </c>
      <c r="BH29" s="5"/>
      <c r="BI29" s="47">
        <f t="shared" si="48"/>
        <v>0</v>
      </c>
      <c r="BJ29" s="7">
        <f t="shared" si="49"/>
        <v>0</v>
      </c>
      <c r="BK29" s="7">
        <f t="shared" si="23"/>
        <v>0</v>
      </c>
      <c r="BL29" s="7">
        <f t="shared" si="24"/>
        <v>0</v>
      </c>
      <c r="BM29" s="7">
        <f t="shared" si="25"/>
        <v>0</v>
      </c>
      <c r="BN29" s="7">
        <f t="shared" si="26"/>
        <v>0</v>
      </c>
      <c r="BO29" s="7">
        <f t="shared" si="27"/>
        <v>0</v>
      </c>
      <c r="BP29" s="49">
        <f t="shared" si="50"/>
        <v>0</v>
      </c>
      <c r="BQ29" s="49">
        <f t="shared" si="51"/>
        <v>0</v>
      </c>
      <c r="BR29" s="49">
        <f t="shared" si="52"/>
        <v>0</v>
      </c>
      <c r="BS29" s="49">
        <f t="shared" si="53"/>
        <v>0</v>
      </c>
      <c r="BT29" s="49">
        <f t="shared" si="54"/>
        <v>0</v>
      </c>
      <c r="BU29" s="7"/>
      <c r="BV29" s="4">
        <f t="shared" si="32"/>
        <v>0</v>
      </c>
      <c r="BW29" s="4">
        <f t="shared" si="15"/>
        <v>0</v>
      </c>
      <c r="BX29" s="7">
        <f t="shared" si="16"/>
        <v>0</v>
      </c>
      <c r="BY29" s="7">
        <f t="shared" si="17"/>
        <v>0</v>
      </c>
      <c r="BZ29" s="7">
        <f t="shared" si="33"/>
        <v>0</v>
      </c>
      <c r="CA29" s="7">
        <f t="shared" si="34"/>
        <v>0</v>
      </c>
      <c r="CB29" s="47"/>
      <c r="CC29" s="47"/>
      <c r="CD29" s="47"/>
      <c r="CE29" s="47"/>
      <c r="CF29" s="75" t="s">
        <v>84</v>
      </c>
    </row>
    <row r="30" spans="1:84" s="6" customFormat="1" ht="36" customHeight="1">
      <c r="A30" s="4" t="s">
        <v>0</v>
      </c>
      <c r="B30" s="24" t="str">
        <f t="shared" si="0"/>
        <v>028-</v>
      </c>
      <c r="C30" s="51">
        <f t="shared" si="35"/>
      </c>
      <c r="D30" s="50">
        <f t="shared" si="2"/>
        <v>0</v>
      </c>
      <c r="E30" s="52">
        <f t="shared" si="3"/>
        <v>0</v>
      </c>
      <c r="F30" s="59">
        <f t="shared" si="36"/>
        <v>0</v>
      </c>
      <c r="G30" s="58" t="str">
        <f t="shared" si="37"/>
        <v>Не задана</v>
      </c>
      <c r="H30" s="4"/>
      <c r="I30" s="53"/>
      <c r="J30" s="54">
        <f t="shared" si="38"/>
        <v>0</v>
      </c>
      <c r="K30" s="4"/>
      <c r="L30" s="4"/>
      <c r="M30" s="4">
        <f t="shared" si="39"/>
        <v>0</v>
      </c>
      <c r="N30" s="4"/>
      <c r="O30" s="4"/>
      <c r="P30" s="4">
        <f t="shared" si="40"/>
        <v>0</v>
      </c>
      <c r="Q30" s="4"/>
      <c r="R30" s="4"/>
      <c r="S30" s="55">
        <f t="shared" si="41"/>
        <v>0</v>
      </c>
      <c r="T30" s="29" t="s">
        <v>1</v>
      </c>
      <c r="U30" s="4" t="s">
        <v>1</v>
      </c>
      <c r="V30" s="4" t="s">
        <v>1</v>
      </c>
      <c r="W30" s="2"/>
      <c r="X30" s="56">
        <v>1</v>
      </c>
      <c r="Y30" s="47"/>
      <c r="Z30" s="55"/>
      <c r="AA30" s="29"/>
      <c r="AB30" s="55"/>
      <c r="AC30" s="59"/>
      <c r="AD30" s="29"/>
      <c r="AE30" s="4"/>
      <c r="AF30" s="4"/>
      <c r="AG30" s="55"/>
      <c r="AH30" s="58" t="s">
        <v>30</v>
      </c>
      <c r="AI30" s="2">
        <f t="shared" si="42"/>
      </c>
      <c r="AJ30" s="12"/>
      <c r="AK30" s="27"/>
      <c r="AL30" s="18">
        <f t="shared" si="20"/>
      </c>
      <c r="AM30" s="19"/>
      <c r="AN30" s="5"/>
      <c r="AO30" s="20"/>
      <c r="AP30" s="19"/>
      <c r="AQ30" s="5"/>
      <c r="AR30" s="20"/>
      <c r="AS30" s="19"/>
      <c r="AT30" s="5"/>
      <c r="AU30" s="20"/>
      <c r="AV30" s="19"/>
      <c r="AW30" s="5"/>
      <c r="AX30" s="26"/>
      <c r="AY30" s="24">
        <f t="shared" si="43"/>
      </c>
      <c r="AZ30" s="5"/>
      <c r="BA30" s="5">
        <f t="shared" si="44"/>
        <v>0</v>
      </c>
      <c r="BB30" s="5"/>
      <c r="BC30" s="5">
        <f t="shared" si="45"/>
        <v>0</v>
      </c>
      <c r="BD30" s="5"/>
      <c r="BE30" s="5">
        <f t="shared" si="46"/>
        <v>0</v>
      </c>
      <c r="BF30" s="5"/>
      <c r="BG30" s="5">
        <f t="shared" si="47"/>
        <v>0</v>
      </c>
      <c r="BH30" s="5"/>
      <c r="BI30" s="47">
        <f t="shared" si="48"/>
        <v>0</v>
      </c>
      <c r="BJ30" s="7">
        <f t="shared" si="49"/>
        <v>0</v>
      </c>
      <c r="BK30" s="7">
        <f t="shared" si="23"/>
        <v>0</v>
      </c>
      <c r="BL30" s="7">
        <f t="shared" si="24"/>
        <v>0</v>
      </c>
      <c r="BM30" s="7">
        <f t="shared" si="25"/>
        <v>0</v>
      </c>
      <c r="BN30" s="7">
        <f t="shared" si="26"/>
        <v>0</v>
      </c>
      <c r="BO30" s="7">
        <f t="shared" si="27"/>
        <v>0</v>
      </c>
      <c r="BP30" s="49">
        <f t="shared" si="50"/>
        <v>0</v>
      </c>
      <c r="BQ30" s="49">
        <f t="shared" si="51"/>
        <v>0</v>
      </c>
      <c r="BR30" s="49">
        <f t="shared" si="52"/>
        <v>0</v>
      </c>
      <c r="BS30" s="49">
        <f t="shared" si="53"/>
        <v>0</v>
      </c>
      <c r="BT30" s="49">
        <f t="shared" si="54"/>
        <v>0</v>
      </c>
      <c r="BU30" s="7"/>
      <c r="BV30" s="4">
        <f t="shared" si="32"/>
        <v>0</v>
      </c>
      <c r="BW30" s="4">
        <f t="shared" si="15"/>
        <v>0</v>
      </c>
      <c r="BX30" s="7">
        <f t="shared" si="16"/>
        <v>0</v>
      </c>
      <c r="BY30" s="7">
        <f t="shared" si="17"/>
        <v>0</v>
      </c>
      <c r="BZ30" s="7">
        <f t="shared" si="33"/>
        <v>0</v>
      </c>
      <c r="CA30" s="7">
        <f t="shared" si="34"/>
        <v>0</v>
      </c>
      <c r="CB30" s="47"/>
      <c r="CC30" s="47"/>
      <c r="CD30" s="47"/>
      <c r="CE30" s="47"/>
      <c r="CF30" s="75" t="s">
        <v>85</v>
      </c>
    </row>
    <row r="31" spans="1:84" s="6" customFormat="1" ht="36" customHeight="1">
      <c r="A31" s="4" t="s">
        <v>0</v>
      </c>
      <c r="B31" s="24" t="str">
        <f t="shared" si="0"/>
        <v>029-</v>
      </c>
      <c r="C31" s="51">
        <f>Z31&amp;AL31&amp;AY31</f>
      </c>
      <c r="D31" s="50">
        <f t="shared" si="2"/>
        <v>0</v>
      </c>
      <c r="E31" s="52">
        <f t="shared" si="3"/>
        <v>0</v>
      </c>
      <c r="F31" s="59">
        <f>AC31</f>
        <v>0</v>
      </c>
      <c r="G31" s="58" t="str">
        <f>AH31</f>
        <v>Не задана</v>
      </c>
      <c r="H31" s="4"/>
      <c r="I31" s="53"/>
      <c r="J31" s="54">
        <f>AD31</f>
        <v>0</v>
      </c>
      <c r="K31" s="4"/>
      <c r="L31" s="4"/>
      <c r="M31" s="4">
        <f>AE31</f>
        <v>0</v>
      </c>
      <c r="N31" s="4"/>
      <c r="O31" s="4"/>
      <c r="P31" s="4">
        <f>AF31</f>
        <v>0</v>
      </c>
      <c r="Q31" s="4"/>
      <c r="R31" s="4"/>
      <c r="S31" s="55">
        <f>AG31</f>
        <v>0</v>
      </c>
      <c r="T31" s="29" t="s">
        <v>1</v>
      </c>
      <c r="U31" s="4" t="s">
        <v>1</v>
      </c>
      <c r="V31" s="4" t="s">
        <v>1</v>
      </c>
      <c r="W31" s="2"/>
      <c r="X31" s="56">
        <v>1</v>
      </c>
      <c r="Y31" s="47"/>
      <c r="Z31" s="55"/>
      <c r="AA31" s="29"/>
      <c r="AB31" s="55"/>
      <c r="AC31" s="59"/>
      <c r="AD31" s="29"/>
      <c r="AE31" s="4"/>
      <c r="AF31" s="4"/>
      <c r="AG31" s="55"/>
      <c r="AH31" s="58" t="s">
        <v>30</v>
      </c>
      <c r="AI31" s="2">
        <f>IF(AJ31="да",$AJ$2,"")&amp;IF(AK31="да"," / "&amp;$AK$2,"")</f>
      </c>
      <c r="AJ31" s="12"/>
      <c r="AK31" s="27"/>
      <c r="AL31" s="18">
        <f t="shared" si="20"/>
      </c>
      <c r="AM31" s="19"/>
      <c r="AN31" s="5"/>
      <c r="AO31" s="20"/>
      <c r="AP31" s="19"/>
      <c r="AQ31" s="5"/>
      <c r="AR31" s="20"/>
      <c r="AS31" s="19"/>
      <c r="AT31" s="5"/>
      <c r="AU31" s="20"/>
      <c r="AV31" s="19"/>
      <c r="AW31" s="5"/>
      <c r="AX31" s="26"/>
      <c r="AY31" s="24">
        <f>IF(AZ31&lt;&gt;0," / "&amp;$AZ$2&amp;"-R"&amp;AZ31,"")&amp;IF(BB31&lt;&gt;0," / "&amp;$BB$2&amp;"-R"&amp;BB31,"")&amp;IF(BD31&lt;&gt;0," / "&amp;$BD$2&amp;"-R"&amp;BD31,"")&amp;IF(BF31&lt;&gt;0," / "&amp;$BF$2&amp;"-R"&amp;BF31,"")</f>
      </c>
      <c r="AZ31" s="5"/>
      <c r="BA31" s="5">
        <f>IF(AND(AZ31&gt;0,J31=P31),J31,0)</f>
        <v>0</v>
      </c>
      <c r="BB31" s="5"/>
      <c r="BC31" s="5">
        <f>IF(AND(BB31&gt;0,J31=S31),J31,0)</f>
        <v>0</v>
      </c>
      <c r="BD31" s="5"/>
      <c r="BE31" s="5">
        <f>IF(AND(BD31&gt;0,M31=S31),M31,0)</f>
        <v>0</v>
      </c>
      <c r="BF31" s="5"/>
      <c r="BG31" s="5">
        <f>IF(AND(BF31&gt;0,M31=P31),M31,0)</f>
        <v>0</v>
      </c>
      <c r="BH31" s="5"/>
      <c r="BI31" s="47">
        <f>IF(AJ31&lt;&gt;"Да",0,D31*F31)+IF(AK31&lt;&gt;"Да",0,E31*F31)</f>
        <v>0</v>
      </c>
      <c r="BJ31" s="7">
        <f>SUM(BL31:BO31)</f>
        <v>0</v>
      </c>
      <c r="BK31" s="7">
        <f t="shared" si="23"/>
        <v>0</v>
      </c>
      <c r="BL31" s="7">
        <f t="shared" si="24"/>
        <v>0</v>
      </c>
      <c r="BM31" s="7">
        <f t="shared" si="25"/>
        <v>0</v>
      </c>
      <c r="BN31" s="7">
        <f t="shared" si="26"/>
        <v>0</v>
      </c>
      <c r="BO31" s="7">
        <f t="shared" si="27"/>
        <v>0</v>
      </c>
      <c r="BP31" s="49">
        <f>IF(AND(BT31=0,BS31=0,BR31=0,BQ31&lt;&gt;0),((D31+E31)-(AZ31*2)+BQ31)*F31,IF(AND(BT31=0,BS31=0,BR31&lt;&gt;0,BQ31&lt;&gt;0),((D31+E31+E31)-(AZ31*2)-(BB31*2)+BQ31+BR31)*F31,IF(AND(BT31=0,BS31&lt;&gt;0,BR31&lt;&gt;0,BQ31&lt;&gt;0),((D31+D31+E31+E31)-(AZ31*2)-(BB31*2)-(BD31*2)+BQ31+BR31+BS31)*F31,IF(AND(BT31&lt;&gt;0,BS31&lt;&gt;0,BR31&lt;&gt;0,BQ31&lt;&gt;0),((D31+D31+E31+E31)-(AZ31*2)-(BB31*2)-(BD31*2)-(BF31*2)+BQ31+BR31+BS31+BT31)*F31,IF(AND(BT31=0,BS31&lt;&gt;0,BR31=0,BQ31&lt;&gt;0),((D31+D31+E31+E31)-(AZ31*2)-(BB31*2)-(BD31*2)-(BF31*2)+BQ31+BR31+BS31+BT31)*F31,IF(AND(BT31&lt;&gt;0,BS31=0,BR31&lt;&gt;0,BQ31=0),((D31+D31+E31+E31)-(AZ31*2)-(BB31*2)-(BD31*2)-(BF31*2)+BQ31+BR31+BS31+BT31)*F31,0))))))</f>
        <v>0</v>
      </c>
      <c r="BQ31" s="49">
        <f>IF(AZ31&lt;&gt;"",0.5*AZ31*3.14,0)</f>
        <v>0</v>
      </c>
      <c r="BR31" s="49">
        <f>IF(BB31&lt;&gt;"",0.5*BB31*3.14,0)</f>
        <v>0</v>
      </c>
      <c r="BS31" s="49">
        <f>IF(BD31&lt;&gt;"",0.5*BD31*3.14,0)</f>
        <v>0</v>
      </c>
      <c r="BT31" s="49">
        <f>IF(BF31&lt;&gt;"",0.5*BF31*3.14,0)</f>
        <v>0</v>
      </c>
      <c r="BU31" s="7"/>
      <c r="BV31" s="4">
        <f t="shared" si="32"/>
        <v>0</v>
      </c>
      <c r="BW31" s="4">
        <f t="shared" si="15"/>
        <v>0</v>
      </c>
      <c r="BX31" s="7">
        <f t="shared" si="16"/>
        <v>0</v>
      </c>
      <c r="BY31" s="7">
        <f t="shared" si="17"/>
        <v>0</v>
      </c>
      <c r="BZ31" s="7">
        <f t="shared" si="33"/>
        <v>0</v>
      </c>
      <c r="CA31" s="7">
        <f t="shared" si="34"/>
        <v>0</v>
      </c>
      <c r="CB31" s="47"/>
      <c r="CC31" s="47"/>
      <c r="CD31" s="47"/>
      <c r="CE31" s="47"/>
      <c r="CF31" s="75" t="s">
        <v>86</v>
      </c>
    </row>
    <row r="32" spans="1:84" s="6" customFormat="1" ht="36" customHeight="1">
      <c r="A32" s="4" t="s">
        <v>0</v>
      </c>
      <c r="B32" s="24" t="str">
        <f t="shared" si="0"/>
        <v>030-</v>
      </c>
      <c r="C32" s="51">
        <f t="shared" si="35"/>
      </c>
      <c r="D32" s="50">
        <f t="shared" si="2"/>
        <v>0</v>
      </c>
      <c r="E32" s="52">
        <f t="shared" si="3"/>
        <v>0</v>
      </c>
      <c r="F32" s="59">
        <f t="shared" si="36"/>
        <v>0</v>
      </c>
      <c r="G32" s="58" t="str">
        <f t="shared" si="37"/>
        <v>Не задана</v>
      </c>
      <c r="H32" s="4"/>
      <c r="I32" s="53"/>
      <c r="J32" s="54">
        <f t="shared" si="38"/>
        <v>0</v>
      </c>
      <c r="K32" s="4"/>
      <c r="L32" s="4"/>
      <c r="M32" s="4">
        <f t="shared" si="39"/>
        <v>0</v>
      </c>
      <c r="N32" s="4"/>
      <c r="O32" s="4"/>
      <c r="P32" s="4">
        <f t="shared" si="40"/>
        <v>0</v>
      </c>
      <c r="Q32" s="4"/>
      <c r="R32" s="4"/>
      <c r="S32" s="55">
        <f t="shared" si="41"/>
        <v>0</v>
      </c>
      <c r="T32" s="29" t="s">
        <v>1</v>
      </c>
      <c r="U32" s="4" t="s">
        <v>1</v>
      </c>
      <c r="V32" s="4" t="s">
        <v>1</v>
      </c>
      <c r="W32" s="2"/>
      <c r="X32" s="56">
        <v>1</v>
      </c>
      <c r="Y32" s="47"/>
      <c r="Z32" s="55"/>
      <c r="AA32" s="29"/>
      <c r="AB32" s="55"/>
      <c r="AC32" s="59"/>
      <c r="AD32" s="29"/>
      <c r="AE32" s="4"/>
      <c r="AF32" s="4"/>
      <c r="AG32" s="55"/>
      <c r="AH32" s="58" t="s">
        <v>30</v>
      </c>
      <c r="AI32" s="2">
        <f t="shared" si="42"/>
      </c>
      <c r="AJ32" s="12"/>
      <c r="AK32" s="27"/>
      <c r="AL32" s="18">
        <f t="shared" si="20"/>
      </c>
      <c r="AM32" s="19"/>
      <c r="AN32" s="5"/>
      <c r="AO32" s="20"/>
      <c r="AP32" s="19"/>
      <c r="AQ32" s="5"/>
      <c r="AR32" s="20"/>
      <c r="AS32" s="19"/>
      <c r="AT32" s="5"/>
      <c r="AU32" s="20"/>
      <c r="AV32" s="19"/>
      <c r="AW32" s="5"/>
      <c r="AX32" s="26"/>
      <c r="AY32" s="24">
        <f t="shared" si="43"/>
      </c>
      <c r="AZ32" s="5"/>
      <c r="BA32" s="5">
        <f t="shared" si="44"/>
        <v>0</v>
      </c>
      <c r="BB32" s="5"/>
      <c r="BC32" s="5">
        <f t="shared" si="45"/>
        <v>0</v>
      </c>
      <c r="BD32" s="5"/>
      <c r="BE32" s="5">
        <f t="shared" si="46"/>
        <v>0</v>
      </c>
      <c r="BF32" s="5"/>
      <c r="BG32" s="5">
        <f t="shared" si="47"/>
        <v>0</v>
      </c>
      <c r="BH32" s="5"/>
      <c r="BI32" s="47">
        <f t="shared" si="48"/>
        <v>0</v>
      </c>
      <c r="BJ32" s="7">
        <f t="shared" si="49"/>
        <v>0</v>
      </c>
      <c r="BK32" s="7">
        <f t="shared" si="23"/>
        <v>0</v>
      </c>
      <c r="BL32" s="7">
        <f t="shared" si="24"/>
        <v>0</v>
      </c>
      <c r="BM32" s="7">
        <f t="shared" si="25"/>
        <v>0</v>
      </c>
      <c r="BN32" s="7">
        <f t="shared" si="26"/>
        <v>0</v>
      </c>
      <c r="BO32" s="7">
        <f t="shared" si="27"/>
        <v>0</v>
      </c>
      <c r="BP32" s="49">
        <f t="shared" si="50"/>
        <v>0</v>
      </c>
      <c r="BQ32" s="49">
        <f t="shared" si="51"/>
        <v>0</v>
      </c>
      <c r="BR32" s="49">
        <f t="shared" si="52"/>
        <v>0</v>
      </c>
      <c r="BS32" s="49">
        <f t="shared" si="53"/>
        <v>0</v>
      </c>
      <c r="BT32" s="49">
        <f t="shared" si="54"/>
        <v>0</v>
      </c>
      <c r="BU32" s="7"/>
      <c r="BV32" s="4">
        <f t="shared" si="32"/>
        <v>0</v>
      </c>
      <c r="BW32" s="4">
        <f t="shared" si="15"/>
        <v>0</v>
      </c>
      <c r="BX32" s="7">
        <f t="shared" si="16"/>
        <v>0</v>
      </c>
      <c r="BY32" s="7">
        <f t="shared" si="17"/>
        <v>0</v>
      </c>
      <c r="BZ32" s="7">
        <f t="shared" si="33"/>
        <v>0</v>
      </c>
      <c r="CA32" s="7">
        <f t="shared" si="34"/>
        <v>0</v>
      </c>
      <c r="CB32" s="47"/>
      <c r="CC32" s="47"/>
      <c r="CD32" s="47"/>
      <c r="CE32" s="47"/>
      <c r="CF32" s="75" t="s">
        <v>87</v>
      </c>
    </row>
    <row r="33" spans="1:84" s="6" customFormat="1" ht="36" customHeight="1">
      <c r="A33" s="4" t="s">
        <v>0</v>
      </c>
      <c r="B33" s="24" t="str">
        <f t="shared" si="0"/>
        <v>031-</v>
      </c>
      <c r="C33" s="51">
        <f t="shared" si="35"/>
      </c>
      <c r="D33" s="50">
        <f t="shared" si="2"/>
        <v>0</v>
      </c>
      <c r="E33" s="52">
        <f t="shared" si="3"/>
        <v>0</v>
      </c>
      <c r="F33" s="59">
        <f t="shared" si="36"/>
        <v>0</v>
      </c>
      <c r="G33" s="58" t="str">
        <f t="shared" si="37"/>
        <v>Не задана</v>
      </c>
      <c r="H33" s="4"/>
      <c r="I33" s="53"/>
      <c r="J33" s="54">
        <f t="shared" si="38"/>
        <v>0</v>
      </c>
      <c r="K33" s="4"/>
      <c r="L33" s="4"/>
      <c r="M33" s="4">
        <f t="shared" si="39"/>
        <v>0</v>
      </c>
      <c r="N33" s="4"/>
      <c r="O33" s="4"/>
      <c r="P33" s="4">
        <f t="shared" si="40"/>
        <v>0</v>
      </c>
      <c r="Q33" s="4"/>
      <c r="R33" s="4"/>
      <c r="S33" s="55">
        <f t="shared" si="41"/>
        <v>0</v>
      </c>
      <c r="T33" s="29" t="s">
        <v>1</v>
      </c>
      <c r="U33" s="4" t="s">
        <v>1</v>
      </c>
      <c r="V33" s="4" t="s">
        <v>1</v>
      </c>
      <c r="W33" s="2"/>
      <c r="X33" s="56">
        <v>1</v>
      </c>
      <c r="Y33" s="47"/>
      <c r="Z33" s="55"/>
      <c r="AA33" s="29"/>
      <c r="AB33" s="55"/>
      <c r="AC33" s="59"/>
      <c r="AD33" s="29"/>
      <c r="AE33" s="4"/>
      <c r="AF33" s="4"/>
      <c r="AG33" s="55"/>
      <c r="AH33" s="58" t="s">
        <v>30</v>
      </c>
      <c r="AI33" s="2">
        <f t="shared" si="42"/>
      </c>
      <c r="AJ33" s="12"/>
      <c r="AK33" s="27"/>
      <c r="AL33" s="18">
        <f t="shared" si="20"/>
      </c>
      <c r="AM33" s="19"/>
      <c r="AN33" s="5"/>
      <c r="AO33" s="20"/>
      <c r="AP33" s="19"/>
      <c r="AQ33" s="5"/>
      <c r="AR33" s="20"/>
      <c r="AS33" s="19"/>
      <c r="AT33" s="5"/>
      <c r="AU33" s="20"/>
      <c r="AV33" s="19"/>
      <c r="AW33" s="5"/>
      <c r="AX33" s="26"/>
      <c r="AY33" s="24">
        <f t="shared" si="43"/>
      </c>
      <c r="AZ33" s="5"/>
      <c r="BA33" s="5">
        <f t="shared" si="44"/>
        <v>0</v>
      </c>
      <c r="BB33" s="5"/>
      <c r="BC33" s="5">
        <f t="shared" si="45"/>
        <v>0</v>
      </c>
      <c r="BD33" s="5"/>
      <c r="BE33" s="5">
        <f t="shared" si="46"/>
        <v>0</v>
      </c>
      <c r="BF33" s="5"/>
      <c r="BG33" s="5">
        <f t="shared" si="47"/>
        <v>0</v>
      </c>
      <c r="BH33" s="5"/>
      <c r="BI33" s="47">
        <f t="shared" si="48"/>
        <v>0</v>
      </c>
      <c r="BJ33" s="7">
        <f t="shared" si="49"/>
        <v>0</v>
      </c>
      <c r="BK33" s="7">
        <f t="shared" si="23"/>
        <v>0</v>
      </c>
      <c r="BL33" s="7">
        <f t="shared" si="24"/>
        <v>0</v>
      </c>
      <c r="BM33" s="7">
        <f t="shared" si="25"/>
        <v>0</v>
      </c>
      <c r="BN33" s="7">
        <f t="shared" si="26"/>
        <v>0</v>
      </c>
      <c r="BO33" s="7">
        <f t="shared" si="27"/>
        <v>0</v>
      </c>
      <c r="BP33" s="49">
        <f t="shared" si="50"/>
        <v>0</v>
      </c>
      <c r="BQ33" s="49">
        <f t="shared" si="51"/>
        <v>0</v>
      </c>
      <c r="BR33" s="49">
        <f t="shared" si="52"/>
        <v>0</v>
      </c>
      <c r="BS33" s="49">
        <f t="shared" si="53"/>
        <v>0</v>
      </c>
      <c r="BT33" s="49">
        <f t="shared" si="54"/>
        <v>0</v>
      </c>
      <c r="BU33" s="7"/>
      <c r="BV33" s="4">
        <f t="shared" si="32"/>
        <v>0</v>
      </c>
      <c r="BW33" s="4">
        <f t="shared" si="15"/>
        <v>0</v>
      </c>
      <c r="BX33" s="7">
        <f t="shared" si="16"/>
        <v>0</v>
      </c>
      <c r="BY33" s="7">
        <f t="shared" si="17"/>
        <v>0</v>
      </c>
      <c r="BZ33" s="7">
        <f t="shared" si="33"/>
        <v>0</v>
      </c>
      <c r="CA33" s="7">
        <f t="shared" si="34"/>
        <v>0</v>
      </c>
      <c r="CB33" s="47"/>
      <c r="CC33" s="47"/>
      <c r="CD33" s="47"/>
      <c r="CE33" s="47"/>
      <c r="CF33" s="75" t="s">
        <v>88</v>
      </c>
    </row>
    <row r="34" spans="1:84" s="6" customFormat="1" ht="36" customHeight="1">
      <c r="A34" s="4" t="s">
        <v>0</v>
      </c>
      <c r="B34" s="24" t="str">
        <f t="shared" si="0"/>
        <v>032-</v>
      </c>
      <c r="C34" s="51">
        <f>Z34&amp;AL34&amp;AY34</f>
      </c>
      <c r="D34" s="50">
        <f t="shared" si="2"/>
        <v>0</v>
      </c>
      <c r="E34" s="52">
        <f t="shared" si="3"/>
        <v>0</v>
      </c>
      <c r="F34" s="59">
        <f>AC34</f>
        <v>0</v>
      </c>
      <c r="G34" s="58" t="str">
        <f>AH34</f>
        <v>Не задана</v>
      </c>
      <c r="H34" s="4"/>
      <c r="I34" s="53"/>
      <c r="J34" s="54">
        <f>AD34</f>
        <v>0</v>
      </c>
      <c r="K34" s="4"/>
      <c r="L34" s="4"/>
      <c r="M34" s="4">
        <f>AE34</f>
        <v>0</v>
      </c>
      <c r="N34" s="4"/>
      <c r="O34" s="4"/>
      <c r="P34" s="4">
        <f>AF34</f>
        <v>0</v>
      </c>
      <c r="Q34" s="4"/>
      <c r="R34" s="4"/>
      <c r="S34" s="55">
        <f>AG34</f>
        <v>0</v>
      </c>
      <c r="T34" s="29" t="s">
        <v>1</v>
      </c>
      <c r="U34" s="4" t="s">
        <v>1</v>
      </c>
      <c r="V34" s="4" t="s">
        <v>1</v>
      </c>
      <c r="W34" s="2"/>
      <c r="X34" s="56">
        <v>1</v>
      </c>
      <c r="Y34" s="47"/>
      <c r="Z34" s="55"/>
      <c r="AA34" s="29"/>
      <c r="AB34" s="55"/>
      <c r="AC34" s="59"/>
      <c r="AD34" s="29"/>
      <c r="AE34" s="4"/>
      <c r="AF34" s="4"/>
      <c r="AG34" s="55"/>
      <c r="AH34" s="58" t="s">
        <v>30</v>
      </c>
      <c r="AI34" s="2">
        <f>IF(AJ34="да",$AJ$2,"")&amp;IF(AK34="да"," / "&amp;$AK$2,"")</f>
      </c>
      <c r="AJ34" s="12"/>
      <c r="AK34" s="27"/>
      <c r="AL34" s="18">
        <f t="shared" si="20"/>
      </c>
      <c r="AM34" s="19"/>
      <c r="AN34" s="5"/>
      <c r="AO34" s="20"/>
      <c r="AP34" s="19"/>
      <c r="AQ34" s="5"/>
      <c r="AR34" s="20"/>
      <c r="AS34" s="19"/>
      <c r="AT34" s="5"/>
      <c r="AU34" s="20"/>
      <c r="AV34" s="19"/>
      <c r="AW34" s="5"/>
      <c r="AX34" s="26"/>
      <c r="AY34" s="24">
        <f>IF(AZ34&lt;&gt;0," / "&amp;$AZ$2&amp;"-R"&amp;AZ34,"")&amp;IF(BB34&lt;&gt;0," / "&amp;$BB$2&amp;"-R"&amp;BB34,"")&amp;IF(BD34&lt;&gt;0," / "&amp;$BD$2&amp;"-R"&amp;BD34,"")&amp;IF(BF34&lt;&gt;0," / "&amp;$BF$2&amp;"-R"&amp;BF34,"")</f>
      </c>
      <c r="AZ34" s="5"/>
      <c r="BA34" s="5">
        <f>IF(AND(AZ34&gt;0,J34=P34),J34,0)</f>
        <v>0</v>
      </c>
      <c r="BB34" s="5"/>
      <c r="BC34" s="5">
        <f>IF(AND(BB34&gt;0,J34=S34),J34,0)</f>
        <v>0</v>
      </c>
      <c r="BD34" s="5"/>
      <c r="BE34" s="5">
        <f>IF(AND(BD34&gt;0,M34=S34),M34,0)</f>
        <v>0</v>
      </c>
      <c r="BF34" s="5"/>
      <c r="BG34" s="5">
        <f>IF(AND(BF34&gt;0,M34=P34),M34,0)</f>
        <v>0</v>
      </c>
      <c r="BH34" s="5"/>
      <c r="BI34" s="47">
        <f>IF(AJ34&lt;&gt;"Да",0,D34*F34)+IF(AK34&lt;&gt;"Да",0,E34*F34)</f>
        <v>0</v>
      </c>
      <c r="BJ34" s="7">
        <f>SUM(BL34:BO34)</f>
        <v>0</v>
      </c>
      <c r="BK34" s="7">
        <f t="shared" si="23"/>
        <v>0</v>
      </c>
      <c r="BL34" s="7">
        <f t="shared" si="24"/>
        <v>0</v>
      </c>
      <c r="BM34" s="7">
        <f t="shared" si="25"/>
        <v>0</v>
      </c>
      <c r="BN34" s="7">
        <f t="shared" si="26"/>
        <v>0</v>
      </c>
      <c r="BO34" s="7">
        <f t="shared" si="27"/>
        <v>0</v>
      </c>
      <c r="BP34" s="49">
        <f>IF(AND(BT34=0,BS34=0,BR34=0,BQ34&lt;&gt;0),((D34+E34)-(AZ34*2)+BQ34)*F34,IF(AND(BT34=0,BS34=0,BR34&lt;&gt;0,BQ34&lt;&gt;0),((D34+E34+E34)-(AZ34*2)-(BB34*2)+BQ34+BR34)*F34,IF(AND(BT34=0,BS34&lt;&gt;0,BR34&lt;&gt;0,BQ34&lt;&gt;0),((D34+D34+E34+E34)-(AZ34*2)-(BB34*2)-(BD34*2)+BQ34+BR34+BS34)*F34,IF(AND(BT34&lt;&gt;0,BS34&lt;&gt;0,BR34&lt;&gt;0,BQ34&lt;&gt;0),((D34+D34+E34+E34)-(AZ34*2)-(BB34*2)-(BD34*2)-(BF34*2)+BQ34+BR34+BS34+BT34)*F34,IF(AND(BT34=0,BS34&lt;&gt;0,BR34=0,BQ34&lt;&gt;0),((D34+D34+E34+E34)-(AZ34*2)-(BB34*2)-(BD34*2)-(BF34*2)+BQ34+BR34+BS34+BT34)*F34,IF(AND(BT34&lt;&gt;0,BS34=0,BR34&lt;&gt;0,BQ34=0),((D34+D34+E34+E34)-(AZ34*2)-(BB34*2)-(BD34*2)-(BF34*2)+BQ34+BR34+BS34+BT34)*F34,0))))))</f>
        <v>0</v>
      </c>
      <c r="BQ34" s="49">
        <f>IF(AZ34&lt;&gt;"",0.5*AZ34*3.14,0)</f>
        <v>0</v>
      </c>
      <c r="BR34" s="49">
        <f>IF(BB34&lt;&gt;"",0.5*BB34*3.14,0)</f>
        <v>0</v>
      </c>
      <c r="BS34" s="49">
        <f>IF(BD34&lt;&gt;"",0.5*BD34*3.14,0)</f>
        <v>0</v>
      </c>
      <c r="BT34" s="49">
        <f>IF(BF34&lt;&gt;"",0.5*BF34*3.14,0)</f>
        <v>0</v>
      </c>
      <c r="BU34" s="7"/>
      <c r="BV34" s="4">
        <f t="shared" si="32"/>
        <v>0</v>
      </c>
      <c r="BW34" s="4">
        <f t="shared" si="15"/>
        <v>0</v>
      </c>
      <c r="BX34" s="7">
        <f t="shared" si="16"/>
        <v>0</v>
      </c>
      <c r="BY34" s="7">
        <f t="shared" si="17"/>
        <v>0</v>
      </c>
      <c r="BZ34" s="7">
        <f t="shared" si="33"/>
        <v>0</v>
      </c>
      <c r="CA34" s="7">
        <f t="shared" si="34"/>
        <v>0</v>
      </c>
      <c r="CB34" s="47"/>
      <c r="CC34" s="47"/>
      <c r="CD34" s="47"/>
      <c r="CE34" s="47"/>
      <c r="CF34" s="75" t="s">
        <v>89</v>
      </c>
    </row>
    <row r="35" spans="1:84" s="6" customFormat="1" ht="36" customHeight="1">
      <c r="A35" s="4" t="s">
        <v>0</v>
      </c>
      <c r="B35" s="24" t="str">
        <f t="shared" si="0"/>
        <v>033-</v>
      </c>
      <c r="C35" s="51">
        <f t="shared" si="1"/>
      </c>
      <c r="D35" s="50">
        <f t="shared" si="2"/>
        <v>0</v>
      </c>
      <c r="E35" s="52">
        <f t="shared" si="3"/>
        <v>0</v>
      </c>
      <c r="F35" s="59">
        <f t="shared" si="4"/>
        <v>0</v>
      </c>
      <c r="G35" s="58" t="str">
        <f t="shared" si="18"/>
        <v>Не задана</v>
      </c>
      <c r="H35" s="4"/>
      <c r="I35" s="53"/>
      <c r="J35" s="54">
        <f t="shared" si="5"/>
        <v>0</v>
      </c>
      <c r="K35" s="4"/>
      <c r="L35" s="4"/>
      <c r="M35" s="4">
        <f t="shared" si="6"/>
        <v>0</v>
      </c>
      <c r="N35" s="4"/>
      <c r="O35" s="4"/>
      <c r="P35" s="4">
        <f t="shared" si="7"/>
        <v>0</v>
      </c>
      <c r="Q35" s="4"/>
      <c r="R35" s="4"/>
      <c r="S35" s="55">
        <f t="shared" si="8"/>
        <v>0</v>
      </c>
      <c r="T35" s="29" t="s">
        <v>1</v>
      </c>
      <c r="U35" s="4" t="s">
        <v>1</v>
      </c>
      <c r="V35" s="4" t="s">
        <v>1</v>
      </c>
      <c r="W35" s="2"/>
      <c r="X35" s="56">
        <v>1</v>
      </c>
      <c r="Y35" s="47"/>
      <c r="Z35" s="55"/>
      <c r="AA35" s="29"/>
      <c r="AB35" s="55"/>
      <c r="AC35" s="59"/>
      <c r="AD35" s="29"/>
      <c r="AE35" s="4"/>
      <c r="AF35" s="4"/>
      <c r="AG35" s="55"/>
      <c r="AH35" s="58" t="s">
        <v>30</v>
      </c>
      <c r="AI35" s="2">
        <f t="shared" si="19"/>
      </c>
      <c r="AJ35" s="12"/>
      <c r="AK35" s="27"/>
      <c r="AL35" s="18">
        <f t="shared" si="20"/>
      </c>
      <c r="AM35" s="19"/>
      <c r="AN35" s="5"/>
      <c r="AO35" s="20"/>
      <c r="AP35" s="19"/>
      <c r="AQ35" s="5"/>
      <c r="AR35" s="20"/>
      <c r="AS35" s="19"/>
      <c r="AT35" s="5"/>
      <c r="AU35" s="20"/>
      <c r="AV35" s="19"/>
      <c r="AW35" s="5"/>
      <c r="AX35" s="26"/>
      <c r="AY35" s="24">
        <f t="shared" si="21"/>
      </c>
      <c r="AZ35" s="5"/>
      <c r="BA35" s="5">
        <f t="shared" si="9"/>
        <v>0</v>
      </c>
      <c r="BB35" s="5"/>
      <c r="BC35" s="5">
        <f t="shared" si="10"/>
        <v>0</v>
      </c>
      <c r="BD35" s="5"/>
      <c r="BE35" s="5">
        <f t="shared" si="11"/>
        <v>0</v>
      </c>
      <c r="BF35" s="5"/>
      <c r="BG35" s="5">
        <f t="shared" si="12"/>
        <v>0</v>
      </c>
      <c r="BH35" s="5"/>
      <c r="BI35" s="47">
        <f t="shared" si="13"/>
        <v>0</v>
      </c>
      <c r="BJ35" s="7">
        <f t="shared" si="22"/>
        <v>0</v>
      </c>
      <c r="BK35" s="7">
        <f t="shared" si="23"/>
        <v>0</v>
      </c>
      <c r="BL35" s="7">
        <f t="shared" si="24"/>
        <v>0</v>
      </c>
      <c r="BM35" s="7">
        <f t="shared" si="25"/>
        <v>0</v>
      </c>
      <c r="BN35" s="7">
        <f t="shared" si="26"/>
        <v>0</v>
      </c>
      <c r="BO35" s="7">
        <f t="shared" si="27"/>
        <v>0</v>
      </c>
      <c r="BP35" s="49">
        <f t="shared" si="14"/>
        <v>0</v>
      </c>
      <c r="BQ35" s="49">
        <f t="shared" si="28"/>
        <v>0</v>
      </c>
      <c r="BR35" s="49">
        <f t="shared" si="29"/>
        <v>0</v>
      </c>
      <c r="BS35" s="49">
        <f t="shared" si="30"/>
        <v>0</v>
      </c>
      <c r="BT35" s="49">
        <f t="shared" si="31"/>
        <v>0</v>
      </c>
      <c r="BU35" s="7"/>
      <c r="BV35" s="4">
        <f t="shared" si="32"/>
        <v>0</v>
      </c>
      <c r="BW35" s="4">
        <f t="shared" si="15"/>
        <v>0</v>
      </c>
      <c r="BX35" s="7">
        <f t="shared" si="16"/>
        <v>0</v>
      </c>
      <c r="BY35" s="7">
        <f t="shared" si="17"/>
        <v>0</v>
      </c>
      <c r="BZ35" s="7">
        <f t="shared" si="33"/>
        <v>0</v>
      </c>
      <c r="CA35" s="7">
        <f t="shared" si="34"/>
        <v>0</v>
      </c>
      <c r="CB35" s="47"/>
      <c r="CC35" s="47"/>
      <c r="CD35" s="47"/>
      <c r="CE35" s="47"/>
      <c r="CF35" s="75" t="s">
        <v>90</v>
      </c>
    </row>
    <row r="36" spans="1:84" s="6" customFormat="1" ht="36" customHeight="1">
      <c r="A36" s="4" t="s">
        <v>0</v>
      </c>
      <c r="B36" s="24" t="str">
        <f aca="true" t="shared" si="55" ref="B36:B43">CF36&amp;"-"&amp;AI36</f>
        <v>034-</v>
      </c>
      <c r="C36" s="51">
        <f t="shared" si="1"/>
      </c>
      <c r="D36" s="50">
        <f aca="true" t="shared" si="56" ref="D36:D43">IF(P36+S36&gt;=1,AA36-(P36+S36),AA36)</f>
        <v>0</v>
      </c>
      <c r="E36" s="52">
        <f aca="true" t="shared" si="57" ref="E36:E43">IF(J36+M36&gt;=1,AB36-(J36+M36),AB36)</f>
        <v>0</v>
      </c>
      <c r="F36" s="59">
        <f t="shared" si="4"/>
        <v>0</v>
      </c>
      <c r="G36" s="58" t="str">
        <f t="shared" si="18"/>
        <v>Не задана</v>
      </c>
      <c r="H36" s="4"/>
      <c r="I36" s="53"/>
      <c r="J36" s="54">
        <f t="shared" si="5"/>
        <v>0</v>
      </c>
      <c r="K36" s="4"/>
      <c r="L36" s="4"/>
      <c r="M36" s="4">
        <f t="shared" si="6"/>
        <v>0</v>
      </c>
      <c r="N36" s="4"/>
      <c r="O36" s="4"/>
      <c r="P36" s="4">
        <f t="shared" si="7"/>
        <v>0</v>
      </c>
      <c r="Q36" s="4"/>
      <c r="R36" s="4"/>
      <c r="S36" s="55">
        <f t="shared" si="8"/>
        <v>0</v>
      </c>
      <c r="T36" s="29" t="s">
        <v>1</v>
      </c>
      <c r="U36" s="4" t="s">
        <v>1</v>
      </c>
      <c r="V36" s="4" t="s">
        <v>1</v>
      </c>
      <c r="W36" s="2"/>
      <c r="X36" s="56">
        <v>1</v>
      </c>
      <c r="Y36" s="47"/>
      <c r="Z36" s="55"/>
      <c r="AA36" s="29"/>
      <c r="AB36" s="55"/>
      <c r="AC36" s="59"/>
      <c r="AD36" s="29"/>
      <c r="AE36" s="4"/>
      <c r="AF36" s="4"/>
      <c r="AG36" s="55"/>
      <c r="AH36" s="58" t="s">
        <v>30</v>
      </c>
      <c r="AI36" s="2">
        <f t="shared" si="19"/>
      </c>
      <c r="AJ36" s="12"/>
      <c r="AK36" s="27"/>
      <c r="AL36" s="18">
        <f aca="true" t="shared" si="58" ref="AL36:AL43">IF(AND(AM36&gt;0,AN36&gt;0)," / "&amp;$AM$2&amp;" "&amp;AM36&amp;"*"&amp;AN36,"")&amp;IF(AND(AP36&gt;0,AQ36&gt;0)," / "&amp;$AP$2&amp;" "&amp;AP36&amp;"*"&amp;AQ36,"")&amp;IF(AND(AS36&gt;0,AT36&gt;0)," / "&amp;$AS$2&amp;" "&amp;AS36&amp;"*"&amp;AT36,"")&amp;IF(AND(AV36&gt;0,AW36&gt;0)," / "&amp;$AV$2&amp;" "&amp;AV36&amp;"*"&amp;AW36,"")</f>
      </c>
      <c r="AM36" s="19"/>
      <c r="AN36" s="5"/>
      <c r="AO36" s="20"/>
      <c r="AP36" s="19"/>
      <c r="AQ36" s="5"/>
      <c r="AR36" s="20"/>
      <c r="AS36" s="19"/>
      <c r="AT36" s="5"/>
      <c r="AU36" s="20"/>
      <c r="AV36" s="19"/>
      <c r="AW36" s="5"/>
      <c r="AX36" s="26"/>
      <c r="AY36" s="24">
        <f t="shared" si="21"/>
      </c>
      <c r="AZ36" s="5"/>
      <c r="BA36" s="5">
        <f t="shared" si="9"/>
        <v>0</v>
      </c>
      <c r="BB36" s="5"/>
      <c r="BC36" s="5">
        <f t="shared" si="10"/>
        <v>0</v>
      </c>
      <c r="BD36" s="5"/>
      <c r="BE36" s="5">
        <f t="shared" si="11"/>
        <v>0</v>
      </c>
      <c r="BF36" s="5"/>
      <c r="BG36" s="5">
        <f t="shared" si="12"/>
        <v>0</v>
      </c>
      <c r="BH36" s="5"/>
      <c r="BI36" s="47">
        <f t="shared" si="13"/>
        <v>0</v>
      </c>
      <c r="BJ36" s="7">
        <f t="shared" si="22"/>
        <v>0</v>
      </c>
      <c r="BK36" s="7">
        <f aca="true" t="shared" si="59" ref="BK36:BK43">IF(AND(AM36&gt;0,AN36&gt;0),F36,0)+IF(AND(AP36&gt;0,AQ36&gt;0),F36,0)+IF(AND(AS36&gt;0,AT36&gt;0),F36,0)+IF(AND(AV36&gt;0,AW36&gt;0),F36,0)</f>
        <v>0</v>
      </c>
      <c r="BL36" s="7">
        <f aca="true" t="shared" si="60" ref="BL36:BL43">IF(AND(AM36&gt;0,AN36&gt;0),F36*SQRT((AM36*AM36)+(AN36*AN36)),0)</f>
        <v>0</v>
      </c>
      <c r="BM36" s="7">
        <f aca="true" t="shared" si="61" ref="BM36:BM43">IF(AND(AP36&gt;0,AQ36&gt;0),F36*SQRT((AP36*AP36)+(AQ36*AQ36)),0)</f>
        <v>0</v>
      </c>
      <c r="BN36" s="7">
        <f aca="true" t="shared" si="62" ref="BN36:BN43">IF(AND(AS36&gt;0,AT36&gt;0),F36*SQRT((AS36*AS36)+(AT36*AT36)),0)</f>
        <v>0</v>
      </c>
      <c r="BO36" s="7">
        <f aca="true" t="shared" si="63" ref="BO36:BO43">IF(AND(AV36&gt;0,AW36&gt;0),F36*SQRT((AV36*AV36)+(AW36*AW36)),0)</f>
        <v>0</v>
      </c>
      <c r="BP36" s="49">
        <f t="shared" si="14"/>
        <v>0</v>
      </c>
      <c r="BQ36" s="49">
        <f t="shared" si="28"/>
        <v>0</v>
      </c>
      <c r="BR36" s="49">
        <f t="shared" si="29"/>
        <v>0</v>
      </c>
      <c r="BS36" s="49">
        <f t="shared" si="30"/>
        <v>0</v>
      </c>
      <c r="BT36" s="49">
        <f t="shared" si="31"/>
        <v>0</v>
      </c>
      <c r="BU36" s="7"/>
      <c r="BV36" s="4">
        <f aca="true" t="shared" si="64" ref="BV36:BV43">IF(J36=0.5,(D36-AN36-AP36+$CB$2)*F36,0)+IF(M36=0.5,(D36-AT36-AV36+$CB$2)*F36,0)+IF(P36=0.5,(E36-AM36-AW36+$CB$2)*F36,0)+IF(S36=0.5,(E36-AQ36-AS36+$CB$2)*F36,0)</f>
        <v>0</v>
      </c>
      <c r="BW36" s="4">
        <f aca="true" t="shared" si="65" ref="BW36:BW43">IF(J36&gt;0.5,(D36-AN36-AP36+CB$2)*F36,0)+IF(M36&gt;0.5,(D36-AT36-AV36+CB$2)*F36,0)+IF(P36&gt;0.5,(E36-AM36-AW36+CB$2)*F36,0)+IF(S36&gt;0.5,(E36-AQ36-AS36+CB$2)*F36,0)</f>
        <v>0</v>
      </c>
      <c r="BX36" s="7">
        <f aca="true" t="shared" si="66" ref="BX36:BX43">IF(AND(BA36&gt;=1,BC36=0,BE36=0.5,BG36=0),((D36+E36)-(BD36*2)+BS36)*F36,IF(AND(BA36=0,BC36=0.5,BE36=0,BG36=0.5),((D36+D36+E36+E36)-(BB36*2+BF36*2)+BR36+BT36)*F36,IF(AND(BA36=0.5,BC36=0,BE36=0.5,BG36=0),((D36+D36+E36+E36)-(AZ36*2+BD36*2)+BQ36+BS36)*F36,IF(AND(BA36=0.5,BC36=0.5,BE36=0.5,BG36=0.5),((D36+D36+E36+E36)-(AZ36*2+BB36*2+BD36*2+BF36*2)+BQ36+BR36+BS36+BT36)*F36,IF(AND(BA36=0.5,BC36=0.5,BE36=0.5),((D36+D36+E36+E36)-(AZ36*2+BB36*2+BD36*2)+BQ36+BR36+BS36)*F36,IF(AND(BA36=0.5,BC36=0.5),((D36+E36+E36)-(AZ36*2+BB36*2)+BQ36+BR36)*F36,IF(BA36=0.5,((D36+E36)-(AZ36*2)+BQ36)*F36,0)))))))</f>
        <v>0</v>
      </c>
      <c r="BY36" s="7">
        <f aca="true" t="shared" si="67" ref="BY36:BY43">IF(AND(BA36=0.5,BC36=0,BE36&gt;=1,BG36=0),((D36+E36)-(BD36*2)+BS36)*F36,IF(AND(BA36=0,BC36&gt;=1,BE36=0,BG36&gt;=1),((D36+D36+E36+E36)-(BB36*2+BF36*2)+BR36+BT36)*F36,IF(AND(BA36&gt;=1,BC36=0,BE36&gt;=1,BG36=0),((D36+D36+E36+E36)-(AZ36*2+BD36*2)+BQ36+BS36)*F36,IF(AND(BA36&gt;=1,BC36&gt;=1,BE36&gt;=1,BG36&gt;=1),((D36+D36+E36+E36)-(AZ36*2+BB36*2+BD36*2+BF36*2)+BQ36+BR36+BS36+BT36)*F36,IF(AND(BA36&gt;=1,BC36&gt;=1,BE36&gt;=1),((D36+D36+E36+E36)-(AZ36*2+BB36*2+BD36*2)+BQ36+BR36+BS36)*F36,IF(AND(BA36&gt;=1,BC36&gt;=1),((D36+E36+E36)-(AZ36*2+BB36*2)+BQ36+BR36)*F36,IF(BA36&gt;=1,((D36+E36)-(AZ36*2)+BQ36)*F36,0)))))))</f>
        <v>0</v>
      </c>
      <c r="BZ36" s="7">
        <f aca="true" t="shared" si="68" ref="BZ36:BZ43">IF(AO36=0.5,BL36+$CB$2,0)+IF(AR36=0.5,BM36+$CB$2,0)+IF(AU36=0.5,BN36+$CB$2,0)+IF(AX36=0.5,BO36+$CB$2,0)</f>
        <v>0</v>
      </c>
      <c r="CA36" s="7">
        <f aca="true" t="shared" si="69" ref="CA36:CA43">IF(AO36&gt;0.5,BL36+$CB$2,0)+IF(AR36&gt;0.5,BM36+$CB$2,0)+IF(AU36&gt;0.5,BN36+$CB$2,0)+IF(AX36&gt;0.5,BO36+$CB$2,0)</f>
        <v>0</v>
      </c>
      <c r="CB36" s="47"/>
      <c r="CC36" s="47"/>
      <c r="CD36" s="47"/>
      <c r="CE36" s="47"/>
      <c r="CF36" s="75" t="s">
        <v>91</v>
      </c>
    </row>
    <row r="37" spans="1:84" s="6" customFormat="1" ht="36" customHeight="1">
      <c r="A37" s="4" t="s">
        <v>0</v>
      </c>
      <c r="B37" s="24" t="str">
        <f t="shared" si="55"/>
        <v>035-</v>
      </c>
      <c r="C37" s="51">
        <f aca="true" t="shared" si="70" ref="C37:C49">Z37&amp;AL37&amp;AY37</f>
      </c>
      <c r="D37" s="50">
        <f t="shared" si="56"/>
        <v>0</v>
      </c>
      <c r="E37" s="52">
        <f t="shared" si="57"/>
        <v>0</v>
      </c>
      <c r="F37" s="59">
        <f aca="true" t="shared" si="71" ref="F37:F49">AC37</f>
        <v>0</v>
      </c>
      <c r="G37" s="58" t="str">
        <f aca="true" t="shared" si="72" ref="G37:G49">AH37</f>
        <v>Не задана</v>
      </c>
      <c r="H37" s="4"/>
      <c r="I37" s="53"/>
      <c r="J37" s="54">
        <f aca="true" t="shared" si="73" ref="J37:J49">AD37</f>
        <v>0</v>
      </c>
      <c r="K37" s="4"/>
      <c r="L37" s="4"/>
      <c r="M37" s="4">
        <f aca="true" t="shared" si="74" ref="M37:M49">AE37</f>
        <v>0</v>
      </c>
      <c r="N37" s="4"/>
      <c r="O37" s="4"/>
      <c r="P37" s="4">
        <f aca="true" t="shared" si="75" ref="P37:P49">AF37</f>
        <v>0</v>
      </c>
      <c r="Q37" s="4"/>
      <c r="R37" s="4"/>
      <c r="S37" s="55">
        <f aca="true" t="shared" si="76" ref="S37:S49">AG37</f>
        <v>0</v>
      </c>
      <c r="T37" s="29" t="s">
        <v>1</v>
      </c>
      <c r="U37" s="4" t="s">
        <v>1</v>
      </c>
      <c r="V37" s="4" t="s">
        <v>1</v>
      </c>
      <c r="W37" s="2"/>
      <c r="X37" s="56">
        <v>1</v>
      </c>
      <c r="Y37" s="47"/>
      <c r="Z37" s="55"/>
      <c r="AA37" s="29"/>
      <c r="AB37" s="55"/>
      <c r="AC37" s="59"/>
      <c r="AD37" s="29"/>
      <c r="AE37" s="4"/>
      <c r="AF37" s="4"/>
      <c r="AG37" s="55"/>
      <c r="AH37" s="58" t="s">
        <v>30</v>
      </c>
      <c r="AI37" s="2">
        <f aca="true" t="shared" si="77" ref="AI37:AI49">IF(AJ37="да",$AJ$2,"")&amp;IF(AK37="да"," / "&amp;$AK$2,"")</f>
      </c>
      <c r="AJ37" s="12"/>
      <c r="AK37" s="27"/>
      <c r="AL37" s="18">
        <f t="shared" si="58"/>
      </c>
      <c r="AM37" s="19"/>
      <c r="AN37" s="5"/>
      <c r="AO37" s="20"/>
      <c r="AP37" s="19"/>
      <c r="AQ37" s="5"/>
      <c r="AR37" s="20"/>
      <c r="AS37" s="19"/>
      <c r="AT37" s="5"/>
      <c r="AU37" s="20"/>
      <c r="AV37" s="19"/>
      <c r="AW37" s="5"/>
      <c r="AX37" s="26"/>
      <c r="AY37" s="24">
        <f aca="true" t="shared" si="78" ref="AY37:AY49">IF(AZ37&lt;&gt;0," / "&amp;$AZ$2&amp;"-R"&amp;AZ37,"")&amp;IF(BB37&lt;&gt;0," / "&amp;$BB$2&amp;"-R"&amp;BB37,"")&amp;IF(BD37&lt;&gt;0," / "&amp;$BD$2&amp;"-R"&amp;BD37,"")&amp;IF(BF37&lt;&gt;0," / "&amp;$BF$2&amp;"-R"&amp;BF37,"")</f>
      </c>
      <c r="AZ37" s="5"/>
      <c r="BA37" s="5">
        <f aca="true" t="shared" si="79" ref="BA37:BA49">IF(AND(AZ37&gt;0,J37=P37),J37,0)</f>
        <v>0</v>
      </c>
      <c r="BB37" s="5"/>
      <c r="BC37" s="5">
        <f aca="true" t="shared" si="80" ref="BC37:BC49">IF(AND(BB37&gt;0,J37=S37),J37,0)</f>
        <v>0</v>
      </c>
      <c r="BD37" s="5"/>
      <c r="BE37" s="5">
        <f aca="true" t="shared" si="81" ref="BE37:BE49">IF(AND(BD37&gt;0,M37=S37),M37,0)</f>
        <v>0</v>
      </c>
      <c r="BF37" s="5"/>
      <c r="BG37" s="5">
        <f aca="true" t="shared" si="82" ref="BG37:BG49">IF(AND(BF37&gt;0,M37=P37),M37,0)</f>
        <v>0</v>
      </c>
      <c r="BH37" s="5"/>
      <c r="BI37" s="47">
        <f aca="true" t="shared" si="83" ref="BI37:BI49">IF(AJ37&lt;&gt;"Да",0,D37*F37)+IF(AK37&lt;&gt;"Да",0,E37*F37)</f>
        <v>0</v>
      </c>
      <c r="BJ37" s="7">
        <f aca="true" t="shared" si="84" ref="BJ37:BJ49">SUM(BL37:BO37)</f>
        <v>0</v>
      </c>
      <c r="BK37" s="7">
        <f t="shared" si="59"/>
        <v>0</v>
      </c>
      <c r="BL37" s="7">
        <f t="shared" si="60"/>
        <v>0</v>
      </c>
      <c r="BM37" s="7">
        <f t="shared" si="61"/>
        <v>0</v>
      </c>
      <c r="BN37" s="7">
        <f t="shared" si="62"/>
        <v>0</v>
      </c>
      <c r="BO37" s="7">
        <f t="shared" si="63"/>
        <v>0</v>
      </c>
      <c r="BP37" s="49">
        <f aca="true" t="shared" si="85" ref="BP37:BP49">IF(AND(BT37=0,BS37=0,BR37=0,BQ37&lt;&gt;0),((D37+E37)-(AZ37*2)+BQ37)*F37,IF(AND(BT37=0,BS37=0,BR37&lt;&gt;0,BQ37&lt;&gt;0),((D37+E37+E37)-(AZ37*2)-(BB37*2)+BQ37+BR37)*F37,IF(AND(BT37=0,BS37&lt;&gt;0,BR37&lt;&gt;0,BQ37&lt;&gt;0),((D37+D37+E37+E37)-(AZ37*2)-(BB37*2)-(BD37*2)+BQ37+BR37+BS37)*F37,IF(AND(BT37&lt;&gt;0,BS37&lt;&gt;0,BR37&lt;&gt;0,BQ37&lt;&gt;0),((D37+D37+E37+E37)-(AZ37*2)-(BB37*2)-(BD37*2)-(BF37*2)+BQ37+BR37+BS37+BT37)*F37,IF(AND(BT37=0,BS37&lt;&gt;0,BR37=0,BQ37&lt;&gt;0),((D37+D37+E37+E37)-(AZ37*2)-(BB37*2)-(BD37*2)-(BF37*2)+BQ37+BR37+BS37+BT37)*F37,IF(AND(BT37&lt;&gt;0,BS37=0,BR37&lt;&gt;0,BQ37=0),((D37+D37+E37+E37)-(AZ37*2)-(BB37*2)-(BD37*2)-(BF37*2)+BQ37+BR37+BS37+BT37)*F37,0))))))</f>
        <v>0</v>
      </c>
      <c r="BQ37" s="49">
        <f aca="true" t="shared" si="86" ref="BQ37:BQ49">IF(AZ37&lt;&gt;"",0.5*AZ37*3.14,0)</f>
        <v>0</v>
      </c>
      <c r="BR37" s="49">
        <f aca="true" t="shared" si="87" ref="BR37:BR49">IF(BB37&lt;&gt;"",0.5*BB37*3.14,0)</f>
        <v>0</v>
      </c>
      <c r="BS37" s="49">
        <f aca="true" t="shared" si="88" ref="BS37:BS49">IF(BD37&lt;&gt;"",0.5*BD37*3.14,0)</f>
        <v>0</v>
      </c>
      <c r="BT37" s="49">
        <f aca="true" t="shared" si="89" ref="BT37:BT49">IF(BF37&lt;&gt;"",0.5*BF37*3.14,0)</f>
        <v>0</v>
      </c>
      <c r="BU37" s="7"/>
      <c r="BV37" s="4">
        <f t="shared" si="64"/>
        <v>0</v>
      </c>
      <c r="BW37" s="4">
        <f t="shared" si="65"/>
        <v>0</v>
      </c>
      <c r="BX37" s="7">
        <f t="shared" si="66"/>
        <v>0</v>
      </c>
      <c r="BY37" s="7">
        <f t="shared" si="67"/>
        <v>0</v>
      </c>
      <c r="BZ37" s="7">
        <f t="shared" si="68"/>
        <v>0</v>
      </c>
      <c r="CA37" s="7">
        <f t="shared" si="69"/>
        <v>0</v>
      </c>
      <c r="CB37" s="47"/>
      <c r="CC37" s="47"/>
      <c r="CD37" s="47"/>
      <c r="CE37" s="47"/>
      <c r="CF37" s="75" t="s">
        <v>92</v>
      </c>
    </row>
    <row r="38" spans="1:84" s="6" customFormat="1" ht="36" customHeight="1">
      <c r="A38" s="4" t="s">
        <v>0</v>
      </c>
      <c r="B38" s="24" t="str">
        <f t="shared" si="55"/>
        <v>036-</v>
      </c>
      <c r="C38" s="51">
        <f t="shared" si="70"/>
      </c>
      <c r="D38" s="50">
        <f t="shared" si="56"/>
        <v>0</v>
      </c>
      <c r="E38" s="52">
        <f t="shared" si="57"/>
        <v>0</v>
      </c>
      <c r="F38" s="59">
        <f t="shared" si="71"/>
        <v>0</v>
      </c>
      <c r="G38" s="58" t="str">
        <f t="shared" si="72"/>
        <v>Не задана</v>
      </c>
      <c r="H38" s="4"/>
      <c r="I38" s="53"/>
      <c r="J38" s="54">
        <f t="shared" si="73"/>
        <v>0</v>
      </c>
      <c r="K38" s="4"/>
      <c r="L38" s="4"/>
      <c r="M38" s="4">
        <f t="shared" si="74"/>
        <v>0</v>
      </c>
      <c r="N38" s="4"/>
      <c r="O38" s="4"/>
      <c r="P38" s="4">
        <f t="shared" si="75"/>
        <v>0</v>
      </c>
      <c r="Q38" s="4"/>
      <c r="R38" s="4"/>
      <c r="S38" s="55">
        <f t="shared" si="76"/>
        <v>0</v>
      </c>
      <c r="T38" s="29" t="s">
        <v>1</v>
      </c>
      <c r="U38" s="4" t="s">
        <v>1</v>
      </c>
      <c r="V38" s="4" t="s">
        <v>1</v>
      </c>
      <c r="W38" s="2"/>
      <c r="X38" s="56">
        <v>1</v>
      </c>
      <c r="Y38" s="47"/>
      <c r="Z38" s="55"/>
      <c r="AA38" s="29"/>
      <c r="AB38" s="55"/>
      <c r="AC38" s="59"/>
      <c r="AD38" s="29"/>
      <c r="AE38" s="4"/>
      <c r="AF38" s="4"/>
      <c r="AG38" s="55"/>
      <c r="AH38" s="58" t="s">
        <v>30</v>
      </c>
      <c r="AI38" s="2">
        <f t="shared" si="77"/>
      </c>
      <c r="AJ38" s="12"/>
      <c r="AK38" s="27"/>
      <c r="AL38" s="18">
        <f t="shared" si="58"/>
      </c>
      <c r="AM38" s="19"/>
      <c r="AN38" s="5"/>
      <c r="AO38" s="20"/>
      <c r="AP38" s="19"/>
      <c r="AQ38" s="5"/>
      <c r="AR38" s="20"/>
      <c r="AS38" s="19"/>
      <c r="AT38" s="5"/>
      <c r="AU38" s="20"/>
      <c r="AV38" s="19"/>
      <c r="AW38" s="5"/>
      <c r="AX38" s="26"/>
      <c r="AY38" s="24">
        <f t="shared" si="78"/>
      </c>
      <c r="AZ38" s="5"/>
      <c r="BA38" s="5">
        <f t="shared" si="79"/>
        <v>0</v>
      </c>
      <c r="BB38" s="5"/>
      <c r="BC38" s="5">
        <f t="shared" si="80"/>
        <v>0</v>
      </c>
      <c r="BD38" s="5"/>
      <c r="BE38" s="5">
        <f t="shared" si="81"/>
        <v>0</v>
      </c>
      <c r="BF38" s="5"/>
      <c r="BG38" s="5">
        <f t="shared" si="82"/>
        <v>0</v>
      </c>
      <c r="BH38" s="5"/>
      <c r="BI38" s="47">
        <f t="shared" si="83"/>
        <v>0</v>
      </c>
      <c r="BJ38" s="7">
        <f t="shared" si="84"/>
        <v>0</v>
      </c>
      <c r="BK38" s="7">
        <f t="shared" si="59"/>
        <v>0</v>
      </c>
      <c r="BL38" s="7">
        <f t="shared" si="60"/>
        <v>0</v>
      </c>
      <c r="BM38" s="7">
        <f t="shared" si="61"/>
        <v>0</v>
      </c>
      <c r="BN38" s="7">
        <f t="shared" si="62"/>
        <v>0</v>
      </c>
      <c r="BO38" s="7">
        <f t="shared" si="63"/>
        <v>0</v>
      </c>
      <c r="BP38" s="49">
        <f t="shared" si="85"/>
        <v>0</v>
      </c>
      <c r="BQ38" s="49">
        <f t="shared" si="86"/>
        <v>0</v>
      </c>
      <c r="BR38" s="49">
        <f t="shared" si="87"/>
        <v>0</v>
      </c>
      <c r="BS38" s="49">
        <f t="shared" si="88"/>
        <v>0</v>
      </c>
      <c r="BT38" s="49">
        <f t="shared" si="89"/>
        <v>0</v>
      </c>
      <c r="BU38" s="7"/>
      <c r="BV38" s="4">
        <f t="shared" si="64"/>
        <v>0</v>
      </c>
      <c r="BW38" s="4">
        <f t="shared" si="65"/>
        <v>0</v>
      </c>
      <c r="BX38" s="7">
        <f t="shared" si="66"/>
        <v>0</v>
      </c>
      <c r="BY38" s="7">
        <f t="shared" si="67"/>
        <v>0</v>
      </c>
      <c r="BZ38" s="7">
        <f t="shared" si="68"/>
        <v>0</v>
      </c>
      <c r="CA38" s="7">
        <f t="shared" si="69"/>
        <v>0</v>
      </c>
      <c r="CB38" s="47"/>
      <c r="CC38" s="47"/>
      <c r="CD38" s="47"/>
      <c r="CE38" s="47"/>
      <c r="CF38" s="75" t="s">
        <v>93</v>
      </c>
    </row>
    <row r="39" spans="1:84" s="6" customFormat="1" ht="36" customHeight="1">
      <c r="A39" s="4" t="s">
        <v>0</v>
      </c>
      <c r="B39" s="24" t="str">
        <f t="shared" si="55"/>
        <v>037-</v>
      </c>
      <c r="C39" s="51">
        <f t="shared" si="70"/>
      </c>
      <c r="D39" s="50">
        <f t="shared" si="56"/>
        <v>0</v>
      </c>
      <c r="E39" s="52">
        <f t="shared" si="57"/>
        <v>0</v>
      </c>
      <c r="F39" s="59">
        <f t="shared" si="71"/>
        <v>0</v>
      </c>
      <c r="G39" s="58" t="str">
        <f t="shared" si="72"/>
        <v>Не задана</v>
      </c>
      <c r="H39" s="4"/>
      <c r="I39" s="53"/>
      <c r="J39" s="54">
        <f t="shared" si="73"/>
        <v>0</v>
      </c>
      <c r="K39" s="4"/>
      <c r="L39" s="4"/>
      <c r="M39" s="4">
        <f t="shared" si="74"/>
        <v>0</v>
      </c>
      <c r="N39" s="4"/>
      <c r="O39" s="4"/>
      <c r="P39" s="4">
        <f t="shared" si="75"/>
        <v>0</v>
      </c>
      <c r="Q39" s="4"/>
      <c r="R39" s="4"/>
      <c r="S39" s="55">
        <f t="shared" si="76"/>
        <v>0</v>
      </c>
      <c r="T39" s="29" t="s">
        <v>1</v>
      </c>
      <c r="U39" s="4" t="s">
        <v>1</v>
      </c>
      <c r="V39" s="4" t="s">
        <v>1</v>
      </c>
      <c r="W39" s="2"/>
      <c r="X39" s="56">
        <v>1</v>
      </c>
      <c r="Y39" s="47"/>
      <c r="Z39" s="55"/>
      <c r="AA39" s="29"/>
      <c r="AB39" s="55"/>
      <c r="AC39" s="59"/>
      <c r="AD39" s="29"/>
      <c r="AE39" s="4"/>
      <c r="AF39" s="4"/>
      <c r="AG39" s="55"/>
      <c r="AH39" s="58" t="s">
        <v>30</v>
      </c>
      <c r="AI39" s="2">
        <f t="shared" si="77"/>
      </c>
      <c r="AJ39" s="12"/>
      <c r="AK39" s="27"/>
      <c r="AL39" s="18">
        <f t="shared" si="58"/>
      </c>
      <c r="AM39" s="19"/>
      <c r="AN39" s="5"/>
      <c r="AO39" s="20"/>
      <c r="AP39" s="19"/>
      <c r="AQ39" s="5"/>
      <c r="AR39" s="20"/>
      <c r="AS39" s="19"/>
      <c r="AT39" s="5"/>
      <c r="AU39" s="20"/>
      <c r="AV39" s="19"/>
      <c r="AW39" s="5"/>
      <c r="AX39" s="26"/>
      <c r="AY39" s="24">
        <f t="shared" si="78"/>
      </c>
      <c r="AZ39" s="5"/>
      <c r="BA39" s="5">
        <f t="shared" si="79"/>
        <v>0</v>
      </c>
      <c r="BB39" s="5"/>
      <c r="BC39" s="5">
        <f t="shared" si="80"/>
        <v>0</v>
      </c>
      <c r="BD39" s="5"/>
      <c r="BE39" s="5">
        <f t="shared" si="81"/>
        <v>0</v>
      </c>
      <c r="BF39" s="5"/>
      <c r="BG39" s="5">
        <f t="shared" si="82"/>
        <v>0</v>
      </c>
      <c r="BH39" s="5"/>
      <c r="BI39" s="47">
        <f t="shared" si="83"/>
        <v>0</v>
      </c>
      <c r="BJ39" s="7">
        <f t="shared" si="84"/>
        <v>0</v>
      </c>
      <c r="BK39" s="7">
        <f t="shared" si="59"/>
        <v>0</v>
      </c>
      <c r="BL39" s="7">
        <f t="shared" si="60"/>
        <v>0</v>
      </c>
      <c r="BM39" s="7">
        <f t="shared" si="61"/>
        <v>0</v>
      </c>
      <c r="BN39" s="7">
        <f t="shared" si="62"/>
        <v>0</v>
      </c>
      <c r="BO39" s="7">
        <f t="shared" si="63"/>
        <v>0</v>
      </c>
      <c r="BP39" s="49">
        <f t="shared" si="85"/>
        <v>0</v>
      </c>
      <c r="BQ39" s="49">
        <f t="shared" si="86"/>
        <v>0</v>
      </c>
      <c r="BR39" s="49">
        <f t="shared" si="87"/>
        <v>0</v>
      </c>
      <c r="BS39" s="49">
        <f t="shared" si="88"/>
        <v>0</v>
      </c>
      <c r="BT39" s="49">
        <f t="shared" si="89"/>
        <v>0</v>
      </c>
      <c r="BU39" s="7"/>
      <c r="BV39" s="4">
        <f t="shared" si="64"/>
        <v>0</v>
      </c>
      <c r="BW39" s="4">
        <f t="shared" si="65"/>
        <v>0</v>
      </c>
      <c r="BX39" s="7">
        <f t="shared" si="66"/>
        <v>0</v>
      </c>
      <c r="BY39" s="7">
        <f t="shared" si="67"/>
        <v>0</v>
      </c>
      <c r="BZ39" s="7">
        <f t="shared" si="68"/>
        <v>0</v>
      </c>
      <c r="CA39" s="7">
        <f t="shared" si="69"/>
        <v>0</v>
      </c>
      <c r="CB39" s="47"/>
      <c r="CC39" s="47"/>
      <c r="CD39" s="47"/>
      <c r="CE39" s="47"/>
      <c r="CF39" s="75" t="s">
        <v>94</v>
      </c>
    </row>
    <row r="40" spans="1:84" s="6" customFormat="1" ht="36" customHeight="1">
      <c r="A40" s="4" t="s">
        <v>0</v>
      </c>
      <c r="B40" s="24" t="str">
        <f t="shared" si="55"/>
        <v>038-</v>
      </c>
      <c r="C40" s="51">
        <f t="shared" si="70"/>
      </c>
      <c r="D40" s="50">
        <f t="shared" si="56"/>
        <v>0</v>
      </c>
      <c r="E40" s="52">
        <f t="shared" si="57"/>
        <v>0</v>
      </c>
      <c r="F40" s="59">
        <f t="shared" si="71"/>
        <v>0</v>
      </c>
      <c r="G40" s="58" t="str">
        <f t="shared" si="72"/>
        <v>Не задана</v>
      </c>
      <c r="H40" s="4"/>
      <c r="I40" s="53"/>
      <c r="J40" s="54">
        <f t="shared" si="73"/>
        <v>0</v>
      </c>
      <c r="K40" s="4"/>
      <c r="L40" s="4"/>
      <c r="M40" s="4">
        <f t="shared" si="74"/>
        <v>0</v>
      </c>
      <c r="N40" s="4"/>
      <c r="O40" s="4"/>
      <c r="P40" s="4">
        <f t="shared" si="75"/>
        <v>0</v>
      </c>
      <c r="Q40" s="4"/>
      <c r="R40" s="4"/>
      <c r="S40" s="55">
        <f t="shared" si="76"/>
        <v>0</v>
      </c>
      <c r="T40" s="29" t="s">
        <v>1</v>
      </c>
      <c r="U40" s="4" t="s">
        <v>1</v>
      </c>
      <c r="V40" s="4" t="s">
        <v>1</v>
      </c>
      <c r="W40" s="2"/>
      <c r="X40" s="56">
        <v>1</v>
      </c>
      <c r="Y40" s="47"/>
      <c r="Z40" s="55"/>
      <c r="AA40" s="29"/>
      <c r="AB40" s="55"/>
      <c r="AC40" s="59"/>
      <c r="AD40" s="29"/>
      <c r="AE40" s="4"/>
      <c r="AF40" s="4"/>
      <c r="AG40" s="55"/>
      <c r="AH40" s="58" t="s">
        <v>30</v>
      </c>
      <c r="AI40" s="2">
        <f t="shared" si="77"/>
      </c>
      <c r="AJ40" s="12"/>
      <c r="AK40" s="27"/>
      <c r="AL40" s="18">
        <f t="shared" si="58"/>
      </c>
      <c r="AM40" s="19"/>
      <c r="AN40" s="5"/>
      <c r="AO40" s="20"/>
      <c r="AP40" s="19"/>
      <c r="AQ40" s="5"/>
      <c r="AR40" s="20"/>
      <c r="AS40" s="19"/>
      <c r="AT40" s="5"/>
      <c r="AU40" s="20"/>
      <c r="AV40" s="19"/>
      <c r="AW40" s="5"/>
      <c r="AX40" s="26"/>
      <c r="AY40" s="24">
        <f t="shared" si="78"/>
      </c>
      <c r="AZ40" s="5"/>
      <c r="BA40" s="5">
        <f t="shared" si="79"/>
        <v>0</v>
      </c>
      <c r="BB40" s="5"/>
      <c r="BC40" s="5">
        <f t="shared" si="80"/>
        <v>0</v>
      </c>
      <c r="BD40" s="5"/>
      <c r="BE40" s="5">
        <f t="shared" si="81"/>
        <v>0</v>
      </c>
      <c r="BF40" s="5"/>
      <c r="BG40" s="5">
        <f t="shared" si="82"/>
        <v>0</v>
      </c>
      <c r="BH40" s="5"/>
      <c r="BI40" s="47">
        <f t="shared" si="83"/>
        <v>0</v>
      </c>
      <c r="BJ40" s="7">
        <f t="shared" si="84"/>
        <v>0</v>
      </c>
      <c r="BK40" s="7">
        <f t="shared" si="59"/>
        <v>0</v>
      </c>
      <c r="BL40" s="7">
        <f t="shared" si="60"/>
        <v>0</v>
      </c>
      <c r="BM40" s="7">
        <f t="shared" si="61"/>
        <v>0</v>
      </c>
      <c r="BN40" s="7">
        <f t="shared" si="62"/>
        <v>0</v>
      </c>
      <c r="BO40" s="7">
        <f t="shared" si="63"/>
        <v>0</v>
      </c>
      <c r="BP40" s="49">
        <f t="shared" si="85"/>
        <v>0</v>
      </c>
      <c r="BQ40" s="49">
        <f t="shared" si="86"/>
        <v>0</v>
      </c>
      <c r="BR40" s="49">
        <f t="shared" si="87"/>
        <v>0</v>
      </c>
      <c r="BS40" s="49">
        <f t="shared" si="88"/>
        <v>0</v>
      </c>
      <c r="BT40" s="49">
        <f t="shared" si="89"/>
        <v>0</v>
      </c>
      <c r="BU40" s="7"/>
      <c r="BV40" s="4">
        <f t="shared" si="64"/>
        <v>0</v>
      </c>
      <c r="BW40" s="4">
        <f t="shared" si="65"/>
        <v>0</v>
      </c>
      <c r="BX40" s="7">
        <f t="shared" si="66"/>
        <v>0</v>
      </c>
      <c r="BY40" s="7">
        <f t="shared" si="67"/>
        <v>0</v>
      </c>
      <c r="BZ40" s="7">
        <f t="shared" si="68"/>
        <v>0</v>
      </c>
      <c r="CA40" s="7">
        <f t="shared" si="69"/>
        <v>0</v>
      </c>
      <c r="CB40" s="47"/>
      <c r="CC40" s="47"/>
      <c r="CD40" s="47"/>
      <c r="CE40" s="47"/>
      <c r="CF40" s="75" t="s">
        <v>95</v>
      </c>
    </row>
    <row r="41" spans="1:84" s="6" customFormat="1" ht="36" customHeight="1">
      <c r="A41" s="4" t="s">
        <v>0</v>
      </c>
      <c r="B41" s="24" t="str">
        <f t="shared" si="55"/>
        <v>039-</v>
      </c>
      <c r="C41" s="51">
        <f t="shared" si="70"/>
      </c>
      <c r="D41" s="50">
        <f t="shared" si="56"/>
        <v>0</v>
      </c>
      <c r="E41" s="52">
        <f t="shared" si="57"/>
        <v>0</v>
      </c>
      <c r="F41" s="59">
        <f t="shared" si="71"/>
        <v>0</v>
      </c>
      <c r="G41" s="58" t="str">
        <f t="shared" si="72"/>
        <v>Не задана</v>
      </c>
      <c r="H41" s="4"/>
      <c r="I41" s="53"/>
      <c r="J41" s="54">
        <f t="shared" si="73"/>
        <v>0</v>
      </c>
      <c r="K41" s="4"/>
      <c r="L41" s="4"/>
      <c r="M41" s="4">
        <f t="shared" si="74"/>
        <v>0</v>
      </c>
      <c r="N41" s="4"/>
      <c r="O41" s="4"/>
      <c r="P41" s="4">
        <f t="shared" si="75"/>
        <v>0</v>
      </c>
      <c r="Q41" s="4"/>
      <c r="R41" s="4"/>
      <c r="S41" s="55">
        <f t="shared" si="76"/>
        <v>0</v>
      </c>
      <c r="T41" s="29" t="s">
        <v>1</v>
      </c>
      <c r="U41" s="4" t="s">
        <v>1</v>
      </c>
      <c r="V41" s="4" t="s">
        <v>1</v>
      </c>
      <c r="W41" s="2"/>
      <c r="X41" s="56">
        <v>1</v>
      </c>
      <c r="Y41" s="47"/>
      <c r="Z41" s="55"/>
      <c r="AA41" s="29"/>
      <c r="AB41" s="55"/>
      <c r="AC41" s="59"/>
      <c r="AD41" s="29"/>
      <c r="AE41" s="4"/>
      <c r="AF41" s="4"/>
      <c r="AG41" s="55"/>
      <c r="AH41" s="58" t="s">
        <v>30</v>
      </c>
      <c r="AI41" s="2">
        <f t="shared" si="77"/>
      </c>
      <c r="AJ41" s="12"/>
      <c r="AK41" s="27"/>
      <c r="AL41" s="18">
        <f t="shared" si="58"/>
      </c>
      <c r="AM41" s="19"/>
      <c r="AN41" s="5"/>
      <c r="AO41" s="20"/>
      <c r="AP41" s="19"/>
      <c r="AQ41" s="5"/>
      <c r="AR41" s="20"/>
      <c r="AS41" s="19"/>
      <c r="AT41" s="5"/>
      <c r="AU41" s="20"/>
      <c r="AV41" s="19"/>
      <c r="AW41" s="5"/>
      <c r="AX41" s="26"/>
      <c r="AY41" s="24">
        <f t="shared" si="78"/>
      </c>
      <c r="AZ41" s="5"/>
      <c r="BA41" s="5">
        <f t="shared" si="79"/>
        <v>0</v>
      </c>
      <c r="BB41" s="5"/>
      <c r="BC41" s="5">
        <f t="shared" si="80"/>
        <v>0</v>
      </c>
      <c r="BD41" s="5"/>
      <c r="BE41" s="5">
        <f t="shared" si="81"/>
        <v>0</v>
      </c>
      <c r="BF41" s="5"/>
      <c r="BG41" s="5">
        <f t="shared" si="82"/>
        <v>0</v>
      </c>
      <c r="BH41" s="5"/>
      <c r="BI41" s="47">
        <f t="shared" si="83"/>
        <v>0</v>
      </c>
      <c r="BJ41" s="7">
        <f t="shared" si="84"/>
        <v>0</v>
      </c>
      <c r="BK41" s="7">
        <f t="shared" si="59"/>
        <v>0</v>
      </c>
      <c r="BL41" s="7">
        <f t="shared" si="60"/>
        <v>0</v>
      </c>
      <c r="BM41" s="7">
        <f t="shared" si="61"/>
        <v>0</v>
      </c>
      <c r="BN41" s="7">
        <f t="shared" si="62"/>
        <v>0</v>
      </c>
      <c r="BO41" s="7">
        <f t="shared" si="63"/>
        <v>0</v>
      </c>
      <c r="BP41" s="49">
        <f t="shared" si="85"/>
        <v>0</v>
      </c>
      <c r="BQ41" s="49">
        <f t="shared" si="86"/>
        <v>0</v>
      </c>
      <c r="BR41" s="49">
        <f t="shared" si="87"/>
        <v>0</v>
      </c>
      <c r="BS41" s="49">
        <f t="shared" si="88"/>
        <v>0</v>
      </c>
      <c r="BT41" s="49">
        <f t="shared" si="89"/>
        <v>0</v>
      </c>
      <c r="BU41" s="7"/>
      <c r="BV41" s="4">
        <f t="shared" si="64"/>
        <v>0</v>
      </c>
      <c r="BW41" s="4">
        <f t="shared" si="65"/>
        <v>0</v>
      </c>
      <c r="BX41" s="7">
        <f t="shared" si="66"/>
        <v>0</v>
      </c>
      <c r="BY41" s="7">
        <f t="shared" si="67"/>
        <v>0</v>
      </c>
      <c r="BZ41" s="7">
        <f t="shared" si="68"/>
        <v>0</v>
      </c>
      <c r="CA41" s="7">
        <f t="shared" si="69"/>
        <v>0</v>
      </c>
      <c r="CB41" s="47"/>
      <c r="CC41" s="47"/>
      <c r="CD41" s="47"/>
      <c r="CE41" s="47"/>
      <c r="CF41" s="75" t="s">
        <v>96</v>
      </c>
    </row>
    <row r="42" spans="1:84" s="6" customFormat="1" ht="36" customHeight="1">
      <c r="A42" s="4" t="s">
        <v>0</v>
      </c>
      <c r="B42" s="24" t="str">
        <f t="shared" si="55"/>
        <v>040-</v>
      </c>
      <c r="C42" s="51">
        <f t="shared" si="70"/>
      </c>
      <c r="D42" s="50">
        <f t="shared" si="56"/>
        <v>0</v>
      </c>
      <c r="E42" s="52">
        <f t="shared" si="57"/>
        <v>0</v>
      </c>
      <c r="F42" s="59">
        <f t="shared" si="71"/>
        <v>0</v>
      </c>
      <c r="G42" s="58" t="str">
        <f t="shared" si="72"/>
        <v>Не задана</v>
      </c>
      <c r="H42" s="4"/>
      <c r="I42" s="53"/>
      <c r="J42" s="54">
        <f t="shared" si="73"/>
        <v>0</v>
      </c>
      <c r="K42" s="4"/>
      <c r="L42" s="4"/>
      <c r="M42" s="4">
        <f t="shared" si="74"/>
        <v>0</v>
      </c>
      <c r="N42" s="4"/>
      <c r="O42" s="4"/>
      <c r="P42" s="4">
        <f t="shared" si="75"/>
        <v>0</v>
      </c>
      <c r="Q42" s="4"/>
      <c r="R42" s="4"/>
      <c r="S42" s="55">
        <f t="shared" si="76"/>
        <v>0</v>
      </c>
      <c r="T42" s="29" t="s">
        <v>1</v>
      </c>
      <c r="U42" s="4" t="s">
        <v>1</v>
      </c>
      <c r="V42" s="4" t="s">
        <v>1</v>
      </c>
      <c r="W42" s="2"/>
      <c r="X42" s="56">
        <v>1</v>
      </c>
      <c r="Y42" s="47"/>
      <c r="Z42" s="55"/>
      <c r="AA42" s="29"/>
      <c r="AB42" s="55"/>
      <c r="AC42" s="59"/>
      <c r="AD42" s="29"/>
      <c r="AE42" s="4"/>
      <c r="AF42" s="4"/>
      <c r="AG42" s="55"/>
      <c r="AH42" s="58" t="s">
        <v>30</v>
      </c>
      <c r="AI42" s="2">
        <f t="shared" si="77"/>
      </c>
      <c r="AJ42" s="12"/>
      <c r="AK42" s="27"/>
      <c r="AL42" s="18">
        <f t="shared" si="58"/>
      </c>
      <c r="AM42" s="19"/>
      <c r="AN42" s="5"/>
      <c r="AO42" s="20"/>
      <c r="AP42" s="19"/>
      <c r="AQ42" s="5"/>
      <c r="AR42" s="20"/>
      <c r="AS42" s="19"/>
      <c r="AT42" s="5"/>
      <c r="AU42" s="20"/>
      <c r="AV42" s="19"/>
      <c r="AW42" s="5"/>
      <c r="AX42" s="26"/>
      <c r="AY42" s="24">
        <f t="shared" si="78"/>
      </c>
      <c r="AZ42" s="5"/>
      <c r="BA42" s="5">
        <f t="shared" si="79"/>
        <v>0</v>
      </c>
      <c r="BB42" s="5"/>
      <c r="BC42" s="5">
        <f t="shared" si="80"/>
        <v>0</v>
      </c>
      <c r="BD42" s="5"/>
      <c r="BE42" s="5">
        <f t="shared" si="81"/>
        <v>0</v>
      </c>
      <c r="BF42" s="5"/>
      <c r="BG42" s="5">
        <f t="shared" si="82"/>
        <v>0</v>
      </c>
      <c r="BH42" s="5"/>
      <c r="BI42" s="47">
        <f t="shared" si="83"/>
        <v>0</v>
      </c>
      <c r="BJ42" s="7">
        <f t="shared" si="84"/>
        <v>0</v>
      </c>
      <c r="BK42" s="7">
        <f t="shared" si="59"/>
        <v>0</v>
      </c>
      <c r="BL42" s="7">
        <f t="shared" si="60"/>
        <v>0</v>
      </c>
      <c r="BM42" s="7">
        <f t="shared" si="61"/>
        <v>0</v>
      </c>
      <c r="BN42" s="7">
        <f t="shared" si="62"/>
        <v>0</v>
      </c>
      <c r="BO42" s="7">
        <f t="shared" si="63"/>
        <v>0</v>
      </c>
      <c r="BP42" s="49">
        <f t="shared" si="85"/>
        <v>0</v>
      </c>
      <c r="BQ42" s="49">
        <f t="shared" si="86"/>
        <v>0</v>
      </c>
      <c r="BR42" s="49">
        <f t="shared" si="87"/>
        <v>0</v>
      </c>
      <c r="BS42" s="49">
        <f t="shared" si="88"/>
        <v>0</v>
      </c>
      <c r="BT42" s="49">
        <f t="shared" si="89"/>
        <v>0</v>
      </c>
      <c r="BU42" s="7"/>
      <c r="BV42" s="4">
        <f t="shared" si="64"/>
        <v>0</v>
      </c>
      <c r="BW42" s="4">
        <f t="shared" si="65"/>
        <v>0</v>
      </c>
      <c r="BX42" s="7">
        <f t="shared" si="66"/>
        <v>0</v>
      </c>
      <c r="BY42" s="7">
        <f t="shared" si="67"/>
        <v>0</v>
      </c>
      <c r="BZ42" s="7">
        <f t="shared" si="68"/>
        <v>0</v>
      </c>
      <c r="CA42" s="7">
        <f t="shared" si="69"/>
        <v>0</v>
      </c>
      <c r="CB42" s="47"/>
      <c r="CC42" s="47"/>
      <c r="CD42" s="47"/>
      <c r="CE42" s="47"/>
      <c r="CF42" s="75" t="s">
        <v>97</v>
      </c>
    </row>
    <row r="43" spans="1:84" s="6" customFormat="1" ht="36" customHeight="1">
      <c r="A43" s="4" t="s">
        <v>0</v>
      </c>
      <c r="B43" s="24" t="str">
        <f t="shared" si="55"/>
        <v>041-</v>
      </c>
      <c r="C43" s="51">
        <f t="shared" si="70"/>
      </c>
      <c r="D43" s="50">
        <f t="shared" si="56"/>
        <v>0</v>
      </c>
      <c r="E43" s="52">
        <f t="shared" si="57"/>
        <v>0</v>
      </c>
      <c r="F43" s="59">
        <f t="shared" si="71"/>
        <v>0</v>
      </c>
      <c r="G43" s="58" t="str">
        <f t="shared" si="72"/>
        <v>Не задана</v>
      </c>
      <c r="H43" s="4"/>
      <c r="I43" s="53"/>
      <c r="J43" s="54">
        <f t="shared" si="73"/>
        <v>0</v>
      </c>
      <c r="K43" s="4"/>
      <c r="L43" s="4"/>
      <c r="M43" s="4">
        <f t="shared" si="74"/>
        <v>0</v>
      </c>
      <c r="N43" s="4"/>
      <c r="O43" s="4"/>
      <c r="P43" s="4">
        <f t="shared" si="75"/>
        <v>0</v>
      </c>
      <c r="Q43" s="4"/>
      <c r="R43" s="4"/>
      <c r="S43" s="55">
        <f t="shared" si="76"/>
        <v>0</v>
      </c>
      <c r="T43" s="29" t="s">
        <v>1</v>
      </c>
      <c r="U43" s="4" t="s">
        <v>1</v>
      </c>
      <c r="V43" s="4" t="s">
        <v>1</v>
      </c>
      <c r="W43" s="2"/>
      <c r="X43" s="56">
        <v>1</v>
      </c>
      <c r="Y43" s="47"/>
      <c r="Z43" s="55"/>
      <c r="AA43" s="29"/>
      <c r="AB43" s="55"/>
      <c r="AC43" s="59"/>
      <c r="AD43" s="29"/>
      <c r="AE43" s="4"/>
      <c r="AF43" s="4"/>
      <c r="AG43" s="55"/>
      <c r="AH43" s="58" t="s">
        <v>30</v>
      </c>
      <c r="AI43" s="2">
        <f t="shared" si="77"/>
      </c>
      <c r="AJ43" s="12"/>
      <c r="AK43" s="27"/>
      <c r="AL43" s="18">
        <f t="shared" si="58"/>
      </c>
      <c r="AM43" s="19"/>
      <c r="AN43" s="5"/>
      <c r="AO43" s="20"/>
      <c r="AP43" s="19"/>
      <c r="AQ43" s="5"/>
      <c r="AR43" s="20"/>
      <c r="AS43" s="19"/>
      <c r="AT43" s="5"/>
      <c r="AU43" s="20"/>
      <c r="AV43" s="19"/>
      <c r="AW43" s="5"/>
      <c r="AX43" s="26"/>
      <c r="AY43" s="24">
        <f t="shared" si="78"/>
      </c>
      <c r="AZ43" s="5"/>
      <c r="BA43" s="5">
        <f t="shared" si="79"/>
        <v>0</v>
      </c>
      <c r="BB43" s="5"/>
      <c r="BC43" s="5">
        <f t="shared" si="80"/>
        <v>0</v>
      </c>
      <c r="BD43" s="5"/>
      <c r="BE43" s="5">
        <f t="shared" si="81"/>
        <v>0</v>
      </c>
      <c r="BF43" s="5"/>
      <c r="BG43" s="5">
        <f t="shared" si="82"/>
        <v>0</v>
      </c>
      <c r="BH43" s="5"/>
      <c r="BI43" s="47">
        <f t="shared" si="83"/>
        <v>0</v>
      </c>
      <c r="BJ43" s="7">
        <f t="shared" si="84"/>
        <v>0</v>
      </c>
      <c r="BK43" s="7">
        <f t="shared" si="59"/>
        <v>0</v>
      </c>
      <c r="BL43" s="7">
        <f t="shared" si="60"/>
        <v>0</v>
      </c>
      <c r="BM43" s="7">
        <f t="shared" si="61"/>
        <v>0</v>
      </c>
      <c r="BN43" s="7">
        <f t="shared" si="62"/>
        <v>0</v>
      </c>
      <c r="BO43" s="7">
        <f t="shared" si="63"/>
        <v>0</v>
      </c>
      <c r="BP43" s="49">
        <f t="shared" si="85"/>
        <v>0</v>
      </c>
      <c r="BQ43" s="49">
        <f t="shared" si="86"/>
        <v>0</v>
      </c>
      <c r="BR43" s="49">
        <f t="shared" si="87"/>
        <v>0</v>
      </c>
      <c r="BS43" s="49">
        <f t="shared" si="88"/>
        <v>0</v>
      </c>
      <c r="BT43" s="49">
        <f t="shared" si="89"/>
        <v>0</v>
      </c>
      <c r="BU43" s="7"/>
      <c r="BV43" s="4">
        <f t="shared" si="64"/>
        <v>0</v>
      </c>
      <c r="BW43" s="4">
        <f t="shared" si="65"/>
        <v>0</v>
      </c>
      <c r="BX43" s="7">
        <f t="shared" si="66"/>
        <v>0</v>
      </c>
      <c r="BY43" s="7">
        <f t="shared" si="67"/>
        <v>0</v>
      </c>
      <c r="BZ43" s="7">
        <f t="shared" si="68"/>
        <v>0</v>
      </c>
      <c r="CA43" s="7">
        <f t="shared" si="69"/>
        <v>0</v>
      </c>
      <c r="CB43" s="47"/>
      <c r="CC43" s="47"/>
      <c r="CD43" s="47"/>
      <c r="CE43" s="47"/>
      <c r="CF43" s="75" t="s">
        <v>98</v>
      </c>
    </row>
    <row r="44" spans="1:84" s="6" customFormat="1" ht="36" customHeight="1">
      <c r="A44" s="4" t="s">
        <v>0</v>
      </c>
      <c r="B44" s="24" t="str">
        <f aca="true" t="shared" si="90" ref="B44:B49">CF44&amp;"-"&amp;AI44</f>
        <v>042-</v>
      </c>
      <c r="C44" s="51">
        <f t="shared" si="70"/>
      </c>
      <c r="D44" s="50">
        <f aca="true" t="shared" si="91" ref="D44:D49">IF(P44+S44&gt;=1,AA44-(P44+S44),AA44)</f>
        <v>0</v>
      </c>
      <c r="E44" s="52">
        <f aca="true" t="shared" si="92" ref="E44:E49">IF(J44+M44&gt;=1,AB44-(J44+M44),AB44)</f>
        <v>0</v>
      </c>
      <c r="F44" s="59">
        <f t="shared" si="71"/>
        <v>0</v>
      </c>
      <c r="G44" s="58" t="str">
        <f t="shared" si="72"/>
        <v>Не задана</v>
      </c>
      <c r="H44" s="4"/>
      <c r="I44" s="53"/>
      <c r="J44" s="54">
        <f t="shared" si="73"/>
        <v>0</v>
      </c>
      <c r="K44" s="4"/>
      <c r="L44" s="4"/>
      <c r="M44" s="4">
        <f t="shared" si="74"/>
        <v>0</v>
      </c>
      <c r="N44" s="4"/>
      <c r="O44" s="4"/>
      <c r="P44" s="4">
        <f t="shared" si="75"/>
        <v>0</v>
      </c>
      <c r="Q44" s="4"/>
      <c r="R44" s="4"/>
      <c r="S44" s="55">
        <f t="shared" si="76"/>
        <v>0</v>
      </c>
      <c r="T44" s="29" t="s">
        <v>1</v>
      </c>
      <c r="U44" s="4" t="s">
        <v>1</v>
      </c>
      <c r="V44" s="4" t="s">
        <v>1</v>
      </c>
      <c r="W44" s="2"/>
      <c r="X44" s="56">
        <v>1</v>
      </c>
      <c r="Y44" s="47"/>
      <c r="Z44" s="55"/>
      <c r="AA44" s="29"/>
      <c r="AB44" s="55"/>
      <c r="AC44" s="59"/>
      <c r="AD44" s="29"/>
      <c r="AE44" s="4"/>
      <c r="AF44" s="4"/>
      <c r="AG44" s="55"/>
      <c r="AH44" s="58" t="s">
        <v>30</v>
      </c>
      <c r="AI44" s="2">
        <f t="shared" si="77"/>
      </c>
      <c r="AJ44" s="12"/>
      <c r="AK44" s="27"/>
      <c r="AL44" s="18">
        <f aca="true" t="shared" si="93" ref="AL44:AL49">IF(AND(AM44&gt;0,AN44&gt;0)," / "&amp;$AM$2&amp;" "&amp;AM44&amp;"*"&amp;AN44,"")&amp;IF(AND(AP44&gt;0,AQ44&gt;0)," / "&amp;$AP$2&amp;" "&amp;AP44&amp;"*"&amp;AQ44,"")&amp;IF(AND(AS44&gt;0,AT44&gt;0)," / "&amp;$AS$2&amp;" "&amp;AS44&amp;"*"&amp;AT44,"")&amp;IF(AND(AV44&gt;0,AW44&gt;0)," / "&amp;$AV$2&amp;" "&amp;AV44&amp;"*"&amp;AW44,"")</f>
      </c>
      <c r="AM44" s="19"/>
      <c r="AN44" s="5"/>
      <c r="AO44" s="20"/>
      <c r="AP44" s="19"/>
      <c r="AQ44" s="5"/>
      <c r="AR44" s="20"/>
      <c r="AS44" s="19"/>
      <c r="AT44" s="5"/>
      <c r="AU44" s="20"/>
      <c r="AV44" s="19"/>
      <c r="AW44" s="5"/>
      <c r="AX44" s="26"/>
      <c r="AY44" s="24">
        <f t="shared" si="78"/>
      </c>
      <c r="AZ44" s="5"/>
      <c r="BA44" s="5">
        <f t="shared" si="79"/>
        <v>0</v>
      </c>
      <c r="BB44" s="5"/>
      <c r="BC44" s="5">
        <f t="shared" si="80"/>
        <v>0</v>
      </c>
      <c r="BD44" s="5"/>
      <c r="BE44" s="5">
        <f t="shared" si="81"/>
        <v>0</v>
      </c>
      <c r="BF44" s="5"/>
      <c r="BG44" s="5">
        <f t="shared" si="82"/>
        <v>0</v>
      </c>
      <c r="BH44" s="5"/>
      <c r="BI44" s="47">
        <f t="shared" si="83"/>
        <v>0</v>
      </c>
      <c r="BJ44" s="7">
        <f t="shared" si="84"/>
        <v>0</v>
      </c>
      <c r="BK44" s="7">
        <f aca="true" t="shared" si="94" ref="BK44:BK49">IF(AND(AM44&gt;0,AN44&gt;0),F44,0)+IF(AND(AP44&gt;0,AQ44&gt;0),F44,0)+IF(AND(AS44&gt;0,AT44&gt;0),F44,0)+IF(AND(AV44&gt;0,AW44&gt;0),F44,0)</f>
        <v>0</v>
      </c>
      <c r="BL44" s="7">
        <f aca="true" t="shared" si="95" ref="BL44:BL49">IF(AND(AM44&gt;0,AN44&gt;0),F44*SQRT((AM44*AM44)+(AN44*AN44)),0)</f>
        <v>0</v>
      </c>
      <c r="BM44" s="7">
        <f aca="true" t="shared" si="96" ref="BM44:BM49">IF(AND(AP44&gt;0,AQ44&gt;0),F44*SQRT((AP44*AP44)+(AQ44*AQ44)),0)</f>
        <v>0</v>
      </c>
      <c r="BN44" s="7">
        <f aca="true" t="shared" si="97" ref="BN44:BN49">IF(AND(AS44&gt;0,AT44&gt;0),F44*SQRT((AS44*AS44)+(AT44*AT44)),0)</f>
        <v>0</v>
      </c>
      <c r="BO44" s="7">
        <f aca="true" t="shared" si="98" ref="BO44:BO49">IF(AND(AV44&gt;0,AW44&gt;0),F44*SQRT((AV44*AV44)+(AW44*AW44)),0)</f>
        <v>0</v>
      </c>
      <c r="BP44" s="49">
        <f t="shared" si="85"/>
        <v>0</v>
      </c>
      <c r="BQ44" s="49">
        <f t="shared" si="86"/>
        <v>0</v>
      </c>
      <c r="BR44" s="49">
        <f t="shared" si="87"/>
        <v>0</v>
      </c>
      <c r="BS44" s="49">
        <f t="shared" si="88"/>
        <v>0</v>
      </c>
      <c r="BT44" s="49">
        <f t="shared" si="89"/>
        <v>0</v>
      </c>
      <c r="BU44" s="7"/>
      <c r="BV44" s="4">
        <f aca="true" t="shared" si="99" ref="BV44:BV49">IF(J44=0.5,(D44-AN44-AP44+$CB$2)*F44,0)+IF(M44=0.5,(D44-AT44-AV44+$CB$2)*F44,0)+IF(P44=0.5,(E44-AM44-AW44+$CB$2)*F44,0)+IF(S44=0.5,(E44-AQ44-AS44+$CB$2)*F44,0)</f>
        <v>0</v>
      </c>
      <c r="BW44" s="4">
        <f aca="true" t="shared" si="100" ref="BW44:BW49">IF(J44&gt;0.5,(D44-AN44-AP44+CB$2)*F44,0)+IF(M44&gt;0.5,(D44-AT44-AV44+CB$2)*F44,0)+IF(P44&gt;0.5,(E44-AM44-AW44+CB$2)*F44,0)+IF(S44&gt;0.5,(E44-AQ44-AS44+CB$2)*F44,0)</f>
        <v>0</v>
      </c>
      <c r="BX44" s="7">
        <f aca="true" t="shared" si="101" ref="BX44:BX49">IF(AND(BA44&gt;=1,BC44=0,BE44=0.5,BG44=0),((D44+E44)-(BD44*2)+BS44)*F44,IF(AND(BA44=0,BC44=0.5,BE44=0,BG44=0.5),((D44+D44+E44+E44)-(BB44*2+BF44*2)+BR44+BT44)*F44,IF(AND(BA44=0.5,BC44=0,BE44=0.5,BG44=0),((D44+D44+E44+E44)-(AZ44*2+BD44*2)+BQ44+BS44)*F44,IF(AND(BA44=0.5,BC44=0.5,BE44=0.5,BG44=0.5),((D44+D44+E44+E44)-(AZ44*2+BB44*2+BD44*2+BF44*2)+BQ44+BR44+BS44+BT44)*F44,IF(AND(BA44=0.5,BC44=0.5,BE44=0.5),((D44+D44+E44+E44)-(AZ44*2+BB44*2+BD44*2)+BQ44+BR44+BS44)*F44,IF(AND(BA44=0.5,BC44=0.5),((D44+E44+E44)-(AZ44*2+BB44*2)+BQ44+BR44)*F44,IF(BA44=0.5,((D44+E44)-(AZ44*2)+BQ44)*F44,0)))))))</f>
        <v>0</v>
      </c>
      <c r="BY44" s="7">
        <f aca="true" t="shared" si="102" ref="BY44:BY49">IF(AND(BA44=0.5,BC44=0,BE44&gt;=1,BG44=0),((D44+E44)-(BD44*2)+BS44)*F44,IF(AND(BA44=0,BC44&gt;=1,BE44=0,BG44&gt;=1),((D44+D44+E44+E44)-(BB44*2+BF44*2)+BR44+BT44)*F44,IF(AND(BA44&gt;=1,BC44=0,BE44&gt;=1,BG44=0),((D44+D44+E44+E44)-(AZ44*2+BD44*2)+BQ44+BS44)*F44,IF(AND(BA44&gt;=1,BC44&gt;=1,BE44&gt;=1,BG44&gt;=1),((D44+D44+E44+E44)-(AZ44*2+BB44*2+BD44*2+BF44*2)+BQ44+BR44+BS44+BT44)*F44,IF(AND(BA44&gt;=1,BC44&gt;=1,BE44&gt;=1),((D44+D44+E44+E44)-(AZ44*2+BB44*2+BD44*2)+BQ44+BR44+BS44)*F44,IF(AND(BA44&gt;=1,BC44&gt;=1),((D44+E44+E44)-(AZ44*2+BB44*2)+BQ44+BR44)*F44,IF(BA44&gt;=1,((D44+E44)-(AZ44*2)+BQ44)*F44,0)))))))</f>
        <v>0</v>
      </c>
      <c r="BZ44" s="7">
        <f aca="true" t="shared" si="103" ref="BZ44:BZ49">IF(AO44=0.5,BL44+$CB$2,0)+IF(AR44=0.5,BM44+$CB$2,0)+IF(AU44=0.5,BN44+$CB$2,0)+IF(AX44=0.5,BO44+$CB$2,0)</f>
        <v>0</v>
      </c>
      <c r="CA44" s="7">
        <f aca="true" t="shared" si="104" ref="CA44:CA49">IF(AO44&gt;0.5,BL44+$CB$2,0)+IF(AR44&gt;0.5,BM44+$CB$2,0)+IF(AU44&gt;0.5,BN44+$CB$2,0)+IF(AX44&gt;0.5,BO44+$CB$2,0)</f>
        <v>0</v>
      </c>
      <c r="CB44" s="47"/>
      <c r="CC44" s="47"/>
      <c r="CD44" s="47"/>
      <c r="CE44" s="47"/>
      <c r="CF44" s="75" t="s">
        <v>99</v>
      </c>
    </row>
    <row r="45" spans="1:84" s="6" customFormat="1" ht="36" customHeight="1">
      <c r="A45" s="4" t="s">
        <v>0</v>
      </c>
      <c r="B45" s="24" t="str">
        <f t="shared" si="90"/>
        <v>043-</v>
      </c>
      <c r="C45" s="51">
        <f t="shared" si="70"/>
      </c>
      <c r="D45" s="50">
        <f t="shared" si="91"/>
        <v>0</v>
      </c>
      <c r="E45" s="52">
        <f t="shared" si="92"/>
        <v>0</v>
      </c>
      <c r="F45" s="59">
        <f t="shared" si="71"/>
        <v>0</v>
      </c>
      <c r="G45" s="58" t="str">
        <f t="shared" si="72"/>
        <v>Не задана</v>
      </c>
      <c r="H45" s="4"/>
      <c r="I45" s="53"/>
      <c r="J45" s="54">
        <f t="shared" si="73"/>
        <v>0</v>
      </c>
      <c r="K45" s="4"/>
      <c r="L45" s="4"/>
      <c r="M45" s="4">
        <f t="shared" si="74"/>
        <v>0</v>
      </c>
      <c r="N45" s="4"/>
      <c r="O45" s="4"/>
      <c r="P45" s="4">
        <f t="shared" si="75"/>
        <v>0</v>
      </c>
      <c r="Q45" s="4"/>
      <c r="R45" s="4"/>
      <c r="S45" s="55">
        <f t="shared" si="76"/>
        <v>0</v>
      </c>
      <c r="T45" s="29" t="s">
        <v>1</v>
      </c>
      <c r="U45" s="4" t="s">
        <v>1</v>
      </c>
      <c r="V45" s="4" t="s">
        <v>1</v>
      </c>
      <c r="W45" s="2"/>
      <c r="X45" s="56">
        <v>1</v>
      </c>
      <c r="Y45" s="47"/>
      <c r="Z45" s="55"/>
      <c r="AA45" s="29"/>
      <c r="AB45" s="55"/>
      <c r="AC45" s="59"/>
      <c r="AD45" s="29"/>
      <c r="AE45" s="4"/>
      <c r="AF45" s="4"/>
      <c r="AG45" s="55"/>
      <c r="AH45" s="58" t="s">
        <v>30</v>
      </c>
      <c r="AI45" s="2">
        <f t="shared" si="77"/>
      </c>
      <c r="AJ45" s="12"/>
      <c r="AK45" s="27"/>
      <c r="AL45" s="18">
        <f t="shared" si="93"/>
      </c>
      <c r="AM45" s="19"/>
      <c r="AN45" s="5"/>
      <c r="AO45" s="20"/>
      <c r="AP45" s="19"/>
      <c r="AQ45" s="5"/>
      <c r="AR45" s="20"/>
      <c r="AS45" s="19"/>
      <c r="AT45" s="5"/>
      <c r="AU45" s="20"/>
      <c r="AV45" s="19"/>
      <c r="AW45" s="5"/>
      <c r="AX45" s="26"/>
      <c r="AY45" s="24">
        <f t="shared" si="78"/>
      </c>
      <c r="AZ45" s="5"/>
      <c r="BA45" s="5">
        <f t="shared" si="79"/>
        <v>0</v>
      </c>
      <c r="BB45" s="5"/>
      <c r="BC45" s="5">
        <f t="shared" si="80"/>
        <v>0</v>
      </c>
      <c r="BD45" s="5"/>
      <c r="BE45" s="5">
        <f t="shared" si="81"/>
        <v>0</v>
      </c>
      <c r="BF45" s="5"/>
      <c r="BG45" s="5">
        <f t="shared" si="82"/>
        <v>0</v>
      </c>
      <c r="BH45" s="5"/>
      <c r="BI45" s="47">
        <f t="shared" si="83"/>
        <v>0</v>
      </c>
      <c r="BJ45" s="7">
        <f t="shared" si="84"/>
        <v>0</v>
      </c>
      <c r="BK45" s="7">
        <f t="shared" si="94"/>
        <v>0</v>
      </c>
      <c r="BL45" s="7">
        <f t="shared" si="95"/>
        <v>0</v>
      </c>
      <c r="BM45" s="7">
        <f t="shared" si="96"/>
        <v>0</v>
      </c>
      <c r="BN45" s="7">
        <f t="shared" si="97"/>
        <v>0</v>
      </c>
      <c r="BO45" s="7">
        <f t="shared" si="98"/>
        <v>0</v>
      </c>
      <c r="BP45" s="49">
        <f t="shared" si="85"/>
        <v>0</v>
      </c>
      <c r="BQ45" s="49">
        <f t="shared" si="86"/>
        <v>0</v>
      </c>
      <c r="BR45" s="49">
        <f t="shared" si="87"/>
        <v>0</v>
      </c>
      <c r="BS45" s="49">
        <f t="shared" si="88"/>
        <v>0</v>
      </c>
      <c r="BT45" s="49">
        <f t="shared" si="89"/>
        <v>0</v>
      </c>
      <c r="BU45" s="7"/>
      <c r="BV45" s="4">
        <f t="shared" si="99"/>
        <v>0</v>
      </c>
      <c r="BW45" s="4">
        <f t="shared" si="100"/>
        <v>0</v>
      </c>
      <c r="BX45" s="7">
        <f t="shared" si="101"/>
        <v>0</v>
      </c>
      <c r="BY45" s="7">
        <f t="shared" si="102"/>
        <v>0</v>
      </c>
      <c r="BZ45" s="7">
        <f t="shared" si="103"/>
        <v>0</v>
      </c>
      <c r="CA45" s="7">
        <f t="shared" si="104"/>
        <v>0</v>
      </c>
      <c r="CB45" s="47"/>
      <c r="CC45" s="47"/>
      <c r="CD45" s="47"/>
      <c r="CE45" s="47"/>
      <c r="CF45" s="75" t="s">
        <v>100</v>
      </c>
    </row>
    <row r="46" spans="1:84" s="6" customFormat="1" ht="36" customHeight="1">
      <c r="A46" s="4" t="s">
        <v>0</v>
      </c>
      <c r="B46" s="24" t="str">
        <f t="shared" si="90"/>
        <v>044-</v>
      </c>
      <c r="C46" s="51">
        <f t="shared" si="70"/>
      </c>
      <c r="D46" s="50">
        <f t="shared" si="91"/>
        <v>0</v>
      </c>
      <c r="E46" s="52">
        <f t="shared" si="92"/>
        <v>0</v>
      </c>
      <c r="F46" s="59">
        <f t="shared" si="71"/>
        <v>0</v>
      </c>
      <c r="G46" s="58" t="str">
        <f t="shared" si="72"/>
        <v>Не задана</v>
      </c>
      <c r="H46" s="4"/>
      <c r="I46" s="53"/>
      <c r="J46" s="54">
        <f t="shared" si="73"/>
        <v>0</v>
      </c>
      <c r="K46" s="4"/>
      <c r="L46" s="4"/>
      <c r="M46" s="4">
        <f t="shared" si="74"/>
        <v>0</v>
      </c>
      <c r="N46" s="4"/>
      <c r="O46" s="4"/>
      <c r="P46" s="4">
        <f t="shared" si="75"/>
        <v>0</v>
      </c>
      <c r="Q46" s="4"/>
      <c r="R46" s="4"/>
      <c r="S46" s="55">
        <f t="shared" si="76"/>
        <v>0</v>
      </c>
      <c r="T46" s="29" t="s">
        <v>1</v>
      </c>
      <c r="U46" s="4" t="s">
        <v>1</v>
      </c>
      <c r="V46" s="4" t="s">
        <v>1</v>
      </c>
      <c r="W46" s="2"/>
      <c r="X46" s="56">
        <v>1</v>
      </c>
      <c r="Y46" s="47"/>
      <c r="Z46" s="55"/>
      <c r="AA46" s="29"/>
      <c r="AB46" s="55"/>
      <c r="AC46" s="59"/>
      <c r="AD46" s="29"/>
      <c r="AE46" s="4"/>
      <c r="AF46" s="4"/>
      <c r="AG46" s="55"/>
      <c r="AH46" s="58" t="s">
        <v>30</v>
      </c>
      <c r="AI46" s="2">
        <f t="shared" si="77"/>
      </c>
      <c r="AJ46" s="12"/>
      <c r="AK46" s="27"/>
      <c r="AL46" s="18">
        <f t="shared" si="93"/>
      </c>
      <c r="AM46" s="19"/>
      <c r="AN46" s="5"/>
      <c r="AO46" s="20"/>
      <c r="AP46" s="19"/>
      <c r="AQ46" s="5"/>
      <c r="AR46" s="20"/>
      <c r="AS46" s="19"/>
      <c r="AT46" s="5"/>
      <c r="AU46" s="20"/>
      <c r="AV46" s="19"/>
      <c r="AW46" s="5"/>
      <c r="AX46" s="26"/>
      <c r="AY46" s="24">
        <f t="shared" si="78"/>
      </c>
      <c r="AZ46" s="5"/>
      <c r="BA46" s="5">
        <f t="shared" si="79"/>
        <v>0</v>
      </c>
      <c r="BB46" s="5"/>
      <c r="BC46" s="5">
        <f t="shared" si="80"/>
        <v>0</v>
      </c>
      <c r="BD46" s="5"/>
      <c r="BE46" s="5">
        <f t="shared" si="81"/>
        <v>0</v>
      </c>
      <c r="BF46" s="5"/>
      <c r="BG46" s="5">
        <f t="shared" si="82"/>
        <v>0</v>
      </c>
      <c r="BH46" s="5"/>
      <c r="BI46" s="47">
        <f t="shared" si="83"/>
        <v>0</v>
      </c>
      <c r="BJ46" s="7">
        <f t="shared" si="84"/>
        <v>0</v>
      </c>
      <c r="BK46" s="7">
        <f t="shared" si="94"/>
        <v>0</v>
      </c>
      <c r="BL46" s="7">
        <f t="shared" si="95"/>
        <v>0</v>
      </c>
      <c r="BM46" s="7">
        <f t="shared" si="96"/>
        <v>0</v>
      </c>
      <c r="BN46" s="7">
        <f t="shared" si="97"/>
        <v>0</v>
      </c>
      <c r="BO46" s="7">
        <f t="shared" si="98"/>
        <v>0</v>
      </c>
      <c r="BP46" s="49">
        <f t="shared" si="85"/>
        <v>0</v>
      </c>
      <c r="BQ46" s="49">
        <f t="shared" si="86"/>
        <v>0</v>
      </c>
      <c r="BR46" s="49">
        <f t="shared" si="87"/>
        <v>0</v>
      </c>
      <c r="BS46" s="49">
        <f t="shared" si="88"/>
        <v>0</v>
      </c>
      <c r="BT46" s="49">
        <f t="shared" si="89"/>
        <v>0</v>
      </c>
      <c r="BU46" s="7"/>
      <c r="BV46" s="4">
        <f t="shared" si="99"/>
        <v>0</v>
      </c>
      <c r="BW46" s="4">
        <f t="shared" si="100"/>
        <v>0</v>
      </c>
      <c r="BX46" s="7">
        <f t="shared" si="101"/>
        <v>0</v>
      </c>
      <c r="BY46" s="7">
        <f t="shared" si="102"/>
        <v>0</v>
      </c>
      <c r="BZ46" s="7">
        <f t="shared" si="103"/>
        <v>0</v>
      </c>
      <c r="CA46" s="7">
        <f t="shared" si="104"/>
        <v>0</v>
      </c>
      <c r="CB46" s="47"/>
      <c r="CC46" s="47"/>
      <c r="CD46" s="47"/>
      <c r="CE46" s="47"/>
      <c r="CF46" s="75" t="s">
        <v>101</v>
      </c>
    </row>
    <row r="47" spans="1:84" s="6" customFormat="1" ht="36" customHeight="1">
      <c r="A47" s="4" t="s">
        <v>0</v>
      </c>
      <c r="B47" s="24" t="str">
        <f t="shared" si="90"/>
        <v>045-</v>
      </c>
      <c r="C47" s="51">
        <f t="shared" si="70"/>
      </c>
      <c r="D47" s="50">
        <f t="shared" si="91"/>
        <v>0</v>
      </c>
      <c r="E47" s="52">
        <f t="shared" si="92"/>
        <v>0</v>
      </c>
      <c r="F47" s="59">
        <f t="shared" si="71"/>
        <v>0</v>
      </c>
      <c r="G47" s="58" t="str">
        <f t="shared" si="72"/>
        <v>Не задана</v>
      </c>
      <c r="H47" s="4"/>
      <c r="I47" s="53"/>
      <c r="J47" s="54">
        <f t="shared" si="73"/>
        <v>0</v>
      </c>
      <c r="K47" s="4"/>
      <c r="L47" s="4"/>
      <c r="M47" s="4">
        <f t="shared" si="74"/>
        <v>0</v>
      </c>
      <c r="N47" s="4"/>
      <c r="O47" s="4"/>
      <c r="P47" s="4">
        <f t="shared" si="75"/>
        <v>0</v>
      </c>
      <c r="Q47" s="4"/>
      <c r="R47" s="4"/>
      <c r="S47" s="55">
        <f t="shared" si="76"/>
        <v>0</v>
      </c>
      <c r="T47" s="29" t="s">
        <v>1</v>
      </c>
      <c r="U47" s="4" t="s">
        <v>1</v>
      </c>
      <c r="V47" s="4" t="s">
        <v>1</v>
      </c>
      <c r="W47" s="2"/>
      <c r="X47" s="56">
        <v>1</v>
      </c>
      <c r="Y47" s="47"/>
      <c r="Z47" s="55"/>
      <c r="AA47" s="29"/>
      <c r="AB47" s="55"/>
      <c r="AC47" s="59"/>
      <c r="AD47" s="29"/>
      <c r="AE47" s="4"/>
      <c r="AF47" s="4"/>
      <c r="AG47" s="55"/>
      <c r="AH47" s="58" t="s">
        <v>30</v>
      </c>
      <c r="AI47" s="2">
        <f t="shared" si="77"/>
      </c>
      <c r="AJ47" s="12"/>
      <c r="AK47" s="27"/>
      <c r="AL47" s="18">
        <f t="shared" si="93"/>
      </c>
      <c r="AM47" s="19"/>
      <c r="AN47" s="5"/>
      <c r="AO47" s="20"/>
      <c r="AP47" s="19"/>
      <c r="AQ47" s="5"/>
      <c r="AR47" s="20"/>
      <c r="AS47" s="19"/>
      <c r="AT47" s="5"/>
      <c r="AU47" s="20"/>
      <c r="AV47" s="19"/>
      <c r="AW47" s="5"/>
      <c r="AX47" s="26"/>
      <c r="AY47" s="24">
        <f t="shared" si="78"/>
      </c>
      <c r="AZ47" s="5"/>
      <c r="BA47" s="5">
        <f t="shared" si="79"/>
        <v>0</v>
      </c>
      <c r="BB47" s="5"/>
      <c r="BC47" s="5">
        <f t="shared" si="80"/>
        <v>0</v>
      </c>
      <c r="BD47" s="5"/>
      <c r="BE47" s="5">
        <f t="shared" si="81"/>
        <v>0</v>
      </c>
      <c r="BF47" s="5"/>
      <c r="BG47" s="5">
        <f t="shared" si="82"/>
        <v>0</v>
      </c>
      <c r="BH47" s="5"/>
      <c r="BI47" s="47">
        <f t="shared" si="83"/>
        <v>0</v>
      </c>
      <c r="BJ47" s="7">
        <f t="shared" si="84"/>
        <v>0</v>
      </c>
      <c r="BK47" s="7">
        <f t="shared" si="94"/>
        <v>0</v>
      </c>
      <c r="BL47" s="7">
        <f t="shared" si="95"/>
        <v>0</v>
      </c>
      <c r="BM47" s="7">
        <f t="shared" si="96"/>
        <v>0</v>
      </c>
      <c r="BN47" s="7">
        <f t="shared" si="97"/>
        <v>0</v>
      </c>
      <c r="BO47" s="7">
        <f t="shared" si="98"/>
        <v>0</v>
      </c>
      <c r="BP47" s="49">
        <f t="shared" si="85"/>
        <v>0</v>
      </c>
      <c r="BQ47" s="49">
        <f t="shared" si="86"/>
        <v>0</v>
      </c>
      <c r="BR47" s="49">
        <f t="shared" si="87"/>
        <v>0</v>
      </c>
      <c r="BS47" s="49">
        <f t="shared" si="88"/>
        <v>0</v>
      </c>
      <c r="BT47" s="49">
        <f t="shared" si="89"/>
        <v>0</v>
      </c>
      <c r="BU47" s="7"/>
      <c r="BV47" s="4">
        <f t="shared" si="99"/>
        <v>0</v>
      </c>
      <c r="BW47" s="4">
        <f t="shared" si="100"/>
        <v>0</v>
      </c>
      <c r="BX47" s="7">
        <f t="shared" si="101"/>
        <v>0</v>
      </c>
      <c r="BY47" s="7">
        <f t="shared" si="102"/>
        <v>0</v>
      </c>
      <c r="BZ47" s="7">
        <f t="shared" si="103"/>
        <v>0</v>
      </c>
      <c r="CA47" s="7">
        <f t="shared" si="104"/>
        <v>0</v>
      </c>
      <c r="CB47" s="47"/>
      <c r="CC47" s="47"/>
      <c r="CD47" s="47"/>
      <c r="CE47" s="47"/>
      <c r="CF47" s="75" t="s">
        <v>102</v>
      </c>
    </row>
    <row r="48" spans="1:84" s="6" customFormat="1" ht="36" customHeight="1">
      <c r="A48" s="4" t="s">
        <v>0</v>
      </c>
      <c r="B48" s="24" t="str">
        <f t="shared" si="90"/>
        <v>046-</v>
      </c>
      <c r="C48" s="51">
        <f t="shared" si="70"/>
      </c>
      <c r="D48" s="50">
        <f t="shared" si="91"/>
        <v>0</v>
      </c>
      <c r="E48" s="52">
        <f t="shared" si="92"/>
        <v>0</v>
      </c>
      <c r="F48" s="59">
        <f t="shared" si="71"/>
        <v>0</v>
      </c>
      <c r="G48" s="58" t="str">
        <f t="shared" si="72"/>
        <v>Не задана</v>
      </c>
      <c r="H48" s="4"/>
      <c r="I48" s="53"/>
      <c r="J48" s="54">
        <f t="shared" si="73"/>
        <v>0</v>
      </c>
      <c r="K48" s="4"/>
      <c r="L48" s="4"/>
      <c r="M48" s="4">
        <f t="shared" si="74"/>
        <v>0</v>
      </c>
      <c r="N48" s="4"/>
      <c r="O48" s="4"/>
      <c r="P48" s="4">
        <f t="shared" si="75"/>
        <v>0</v>
      </c>
      <c r="Q48" s="4"/>
      <c r="R48" s="4"/>
      <c r="S48" s="55">
        <f t="shared" si="76"/>
        <v>0</v>
      </c>
      <c r="T48" s="29" t="s">
        <v>1</v>
      </c>
      <c r="U48" s="4" t="s">
        <v>1</v>
      </c>
      <c r="V48" s="4" t="s">
        <v>1</v>
      </c>
      <c r="W48" s="2"/>
      <c r="X48" s="56">
        <v>1</v>
      </c>
      <c r="Y48" s="47"/>
      <c r="Z48" s="55"/>
      <c r="AA48" s="29"/>
      <c r="AB48" s="55"/>
      <c r="AC48" s="59"/>
      <c r="AD48" s="29"/>
      <c r="AE48" s="4"/>
      <c r="AF48" s="4"/>
      <c r="AG48" s="55"/>
      <c r="AH48" s="58" t="s">
        <v>30</v>
      </c>
      <c r="AI48" s="2">
        <f t="shared" si="77"/>
      </c>
      <c r="AJ48" s="12"/>
      <c r="AK48" s="27"/>
      <c r="AL48" s="18">
        <f t="shared" si="93"/>
      </c>
      <c r="AM48" s="19"/>
      <c r="AN48" s="5"/>
      <c r="AO48" s="20"/>
      <c r="AP48" s="19"/>
      <c r="AQ48" s="5"/>
      <c r="AR48" s="20"/>
      <c r="AS48" s="19"/>
      <c r="AT48" s="5"/>
      <c r="AU48" s="20"/>
      <c r="AV48" s="19"/>
      <c r="AW48" s="5"/>
      <c r="AX48" s="26"/>
      <c r="AY48" s="24">
        <f t="shared" si="78"/>
      </c>
      <c r="AZ48" s="5"/>
      <c r="BA48" s="5">
        <f t="shared" si="79"/>
        <v>0</v>
      </c>
      <c r="BB48" s="5"/>
      <c r="BC48" s="5">
        <f t="shared" si="80"/>
        <v>0</v>
      </c>
      <c r="BD48" s="5"/>
      <c r="BE48" s="5">
        <f t="shared" si="81"/>
        <v>0</v>
      </c>
      <c r="BF48" s="5"/>
      <c r="BG48" s="5">
        <f t="shared" si="82"/>
        <v>0</v>
      </c>
      <c r="BH48" s="5"/>
      <c r="BI48" s="47">
        <f t="shared" si="83"/>
        <v>0</v>
      </c>
      <c r="BJ48" s="7">
        <f t="shared" si="84"/>
        <v>0</v>
      </c>
      <c r="BK48" s="7">
        <f t="shared" si="94"/>
        <v>0</v>
      </c>
      <c r="BL48" s="7">
        <f t="shared" si="95"/>
        <v>0</v>
      </c>
      <c r="BM48" s="7">
        <f t="shared" si="96"/>
        <v>0</v>
      </c>
      <c r="BN48" s="7">
        <f t="shared" si="97"/>
        <v>0</v>
      </c>
      <c r="BO48" s="7">
        <f t="shared" si="98"/>
        <v>0</v>
      </c>
      <c r="BP48" s="49">
        <f t="shared" si="85"/>
        <v>0</v>
      </c>
      <c r="BQ48" s="49">
        <f t="shared" si="86"/>
        <v>0</v>
      </c>
      <c r="BR48" s="49">
        <f t="shared" si="87"/>
        <v>0</v>
      </c>
      <c r="BS48" s="49">
        <f t="shared" si="88"/>
        <v>0</v>
      </c>
      <c r="BT48" s="49">
        <f t="shared" si="89"/>
        <v>0</v>
      </c>
      <c r="BU48" s="7"/>
      <c r="BV48" s="4">
        <f t="shared" si="99"/>
        <v>0</v>
      </c>
      <c r="BW48" s="4">
        <f t="shared" si="100"/>
        <v>0</v>
      </c>
      <c r="BX48" s="7">
        <f t="shared" si="101"/>
        <v>0</v>
      </c>
      <c r="BY48" s="7">
        <f t="shared" si="102"/>
        <v>0</v>
      </c>
      <c r="BZ48" s="7">
        <f t="shared" si="103"/>
        <v>0</v>
      </c>
      <c r="CA48" s="7">
        <f t="shared" si="104"/>
        <v>0</v>
      </c>
      <c r="CB48" s="47"/>
      <c r="CC48" s="47"/>
      <c r="CD48" s="47"/>
      <c r="CE48" s="47"/>
      <c r="CF48" s="75" t="s">
        <v>103</v>
      </c>
    </row>
    <row r="49" spans="1:84" s="6" customFormat="1" ht="36" customHeight="1">
      <c r="A49" s="4" t="s">
        <v>0</v>
      </c>
      <c r="B49" s="24" t="str">
        <f t="shared" si="90"/>
        <v>047-</v>
      </c>
      <c r="C49" s="51">
        <f t="shared" si="70"/>
      </c>
      <c r="D49" s="50">
        <f t="shared" si="91"/>
        <v>0</v>
      </c>
      <c r="E49" s="52">
        <f t="shared" si="92"/>
        <v>0</v>
      </c>
      <c r="F49" s="59">
        <f t="shared" si="71"/>
        <v>0</v>
      </c>
      <c r="G49" s="58" t="str">
        <f t="shared" si="72"/>
        <v>Не задана</v>
      </c>
      <c r="H49" s="4"/>
      <c r="I49" s="53"/>
      <c r="J49" s="54">
        <f t="shared" si="73"/>
        <v>0</v>
      </c>
      <c r="K49" s="4"/>
      <c r="L49" s="4"/>
      <c r="M49" s="4">
        <f t="shared" si="74"/>
        <v>0</v>
      </c>
      <c r="N49" s="4"/>
      <c r="O49" s="4"/>
      <c r="P49" s="4">
        <f t="shared" si="75"/>
        <v>0</v>
      </c>
      <c r="Q49" s="4"/>
      <c r="R49" s="4"/>
      <c r="S49" s="55">
        <f t="shared" si="76"/>
        <v>0</v>
      </c>
      <c r="T49" s="29" t="s">
        <v>1</v>
      </c>
      <c r="U49" s="4" t="s">
        <v>1</v>
      </c>
      <c r="V49" s="4" t="s">
        <v>1</v>
      </c>
      <c r="W49" s="2"/>
      <c r="X49" s="56">
        <v>1</v>
      </c>
      <c r="Y49" s="47"/>
      <c r="Z49" s="55"/>
      <c r="AA49" s="29"/>
      <c r="AB49" s="55"/>
      <c r="AC49" s="59"/>
      <c r="AD49" s="29"/>
      <c r="AE49" s="4"/>
      <c r="AF49" s="4"/>
      <c r="AG49" s="55"/>
      <c r="AH49" s="58" t="s">
        <v>30</v>
      </c>
      <c r="AI49" s="2">
        <f t="shared" si="77"/>
      </c>
      <c r="AJ49" s="12"/>
      <c r="AK49" s="27"/>
      <c r="AL49" s="18">
        <f t="shared" si="93"/>
      </c>
      <c r="AM49" s="19"/>
      <c r="AN49" s="5"/>
      <c r="AO49" s="20"/>
      <c r="AP49" s="19"/>
      <c r="AQ49" s="5"/>
      <c r="AR49" s="20"/>
      <c r="AS49" s="19"/>
      <c r="AT49" s="5"/>
      <c r="AU49" s="20"/>
      <c r="AV49" s="19"/>
      <c r="AW49" s="5"/>
      <c r="AX49" s="26"/>
      <c r="AY49" s="24">
        <f t="shared" si="78"/>
      </c>
      <c r="AZ49" s="5"/>
      <c r="BA49" s="5">
        <f t="shared" si="79"/>
        <v>0</v>
      </c>
      <c r="BB49" s="5"/>
      <c r="BC49" s="5">
        <f t="shared" si="80"/>
        <v>0</v>
      </c>
      <c r="BD49" s="5"/>
      <c r="BE49" s="5">
        <f t="shared" si="81"/>
        <v>0</v>
      </c>
      <c r="BF49" s="5"/>
      <c r="BG49" s="5">
        <f t="shared" si="82"/>
        <v>0</v>
      </c>
      <c r="BH49" s="5"/>
      <c r="BI49" s="47">
        <f t="shared" si="83"/>
        <v>0</v>
      </c>
      <c r="BJ49" s="7">
        <f t="shared" si="84"/>
        <v>0</v>
      </c>
      <c r="BK49" s="7">
        <f t="shared" si="94"/>
        <v>0</v>
      </c>
      <c r="BL49" s="7">
        <f t="shared" si="95"/>
        <v>0</v>
      </c>
      <c r="BM49" s="7">
        <f t="shared" si="96"/>
        <v>0</v>
      </c>
      <c r="BN49" s="7">
        <f t="shared" si="97"/>
        <v>0</v>
      </c>
      <c r="BO49" s="7">
        <f t="shared" si="98"/>
        <v>0</v>
      </c>
      <c r="BP49" s="49">
        <f t="shared" si="85"/>
        <v>0</v>
      </c>
      <c r="BQ49" s="49">
        <f t="shared" si="86"/>
        <v>0</v>
      </c>
      <c r="BR49" s="49">
        <f t="shared" si="87"/>
        <v>0</v>
      </c>
      <c r="BS49" s="49">
        <f t="shared" si="88"/>
        <v>0</v>
      </c>
      <c r="BT49" s="49">
        <f t="shared" si="89"/>
        <v>0</v>
      </c>
      <c r="BU49" s="7"/>
      <c r="BV49" s="4">
        <f t="shared" si="99"/>
        <v>0</v>
      </c>
      <c r="BW49" s="4">
        <f t="shared" si="100"/>
        <v>0</v>
      </c>
      <c r="BX49" s="7">
        <f t="shared" si="101"/>
        <v>0</v>
      </c>
      <c r="BY49" s="7">
        <f t="shared" si="102"/>
        <v>0</v>
      </c>
      <c r="BZ49" s="7">
        <f t="shared" si="103"/>
        <v>0</v>
      </c>
      <c r="CA49" s="7">
        <f t="shared" si="104"/>
        <v>0</v>
      </c>
      <c r="CB49" s="47"/>
      <c r="CC49" s="47"/>
      <c r="CD49" s="47"/>
      <c r="CE49" s="47"/>
      <c r="CF49" s="75" t="s">
        <v>104</v>
      </c>
    </row>
    <row r="50" spans="1:84" s="65" customFormat="1" ht="12" customHeight="1" thickBot="1">
      <c r="A50" s="61"/>
      <c r="B50" s="63"/>
      <c r="C50" s="64"/>
      <c r="D50" s="62"/>
      <c r="E50" s="62"/>
      <c r="F50" s="61"/>
      <c r="G50" s="64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4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4"/>
      <c r="AI50" s="64"/>
      <c r="AJ50" s="61"/>
      <c r="AK50" s="61"/>
      <c r="AL50" s="63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3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/>
      <c r="BK50" s="62"/>
      <c r="BL50" s="62"/>
      <c r="BM50" s="62"/>
      <c r="BN50" s="62"/>
      <c r="BO50" s="62"/>
      <c r="BP50" s="69"/>
      <c r="BQ50" s="62"/>
      <c r="BR50" s="62"/>
      <c r="BS50" s="62"/>
      <c r="BT50" s="62"/>
      <c r="BU50" s="62"/>
      <c r="BV50" s="61"/>
      <c r="BW50" s="61"/>
      <c r="BX50" s="62"/>
      <c r="BY50" s="62"/>
      <c r="BZ50" s="62"/>
      <c r="CA50" s="62"/>
      <c r="CB50" s="61"/>
      <c r="CC50" s="61"/>
      <c r="CD50" s="61"/>
      <c r="CE50" s="61"/>
      <c r="CF50" s="76"/>
    </row>
    <row r="51" spans="4:84" ht="13.5" thickBot="1">
      <c r="D51" s="3"/>
      <c r="E51" s="3"/>
      <c r="F51" s="71">
        <f>SUM(F3:F50)</f>
        <v>1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16"/>
      <c r="AN51" s="16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68">
        <f>SUM(BI3:BI50)</f>
        <v>0</v>
      </c>
      <c r="BJ51" s="68" t="e">
        <f>SUM(BJ3:BJ50)</f>
        <v>#VALUE!</v>
      </c>
      <c r="BK51" s="68">
        <f>SUM(BK3:BK50)</f>
        <v>4</v>
      </c>
      <c r="BL51" s="67"/>
      <c r="BM51" s="67"/>
      <c r="BN51" s="67"/>
      <c r="BO51" s="67"/>
      <c r="BP51" s="70">
        <f>SUM(BP3:BP50)</f>
        <v>0</v>
      </c>
      <c r="BQ51" s="67"/>
      <c r="BR51" s="67"/>
      <c r="BS51" s="67"/>
      <c r="BT51" s="67"/>
      <c r="BU51" s="67"/>
      <c r="BV51" s="68" t="e">
        <f aca="true" t="shared" si="105" ref="BV51:CA51">SUM(BV3:BV50)</f>
        <v>#VALUE!</v>
      </c>
      <c r="BW51" s="68" t="e">
        <f t="shared" si="105"/>
        <v>#VALUE!</v>
      </c>
      <c r="BX51" s="68">
        <f t="shared" si="105"/>
        <v>0</v>
      </c>
      <c r="BY51" s="68">
        <f t="shared" si="105"/>
        <v>0</v>
      </c>
      <c r="BZ51" s="68">
        <f t="shared" si="105"/>
        <v>0</v>
      </c>
      <c r="CA51" s="68" t="e">
        <f t="shared" si="105"/>
        <v>#VALUE!</v>
      </c>
      <c r="CB51" s="67"/>
      <c r="CC51" s="73"/>
      <c r="CD51" s="66"/>
      <c r="CE51" s="66"/>
      <c r="CF51" s="77"/>
    </row>
    <row r="52" spans="1:82" ht="19.5" customHeight="1">
      <c r="A52" s="100" t="s">
        <v>50</v>
      </c>
      <c r="B52" s="100"/>
      <c r="C52" s="100"/>
      <c r="D52" s="100"/>
      <c r="E52" s="100"/>
      <c r="F52" s="101"/>
      <c r="G52" s="100"/>
      <c r="H52" s="100"/>
      <c r="I52" s="100"/>
      <c r="J52" s="100"/>
      <c r="K52" s="100"/>
      <c r="L52" s="100"/>
      <c r="M52" s="100"/>
      <c r="N52" s="4"/>
      <c r="O52" s="4"/>
      <c r="P52" s="93"/>
      <c r="Q52" s="94"/>
      <c r="R52" s="94"/>
      <c r="S52" s="94"/>
      <c r="T52" s="6"/>
      <c r="U52" s="6"/>
      <c r="V52" s="6"/>
      <c r="W52" s="6"/>
      <c r="X52" s="28"/>
      <c r="Y52" s="28"/>
      <c r="AM52" s="15"/>
      <c r="BL52" s="8"/>
      <c r="BR52" s="8"/>
      <c r="CD52" s="6"/>
    </row>
    <row r="53" spans="1:84" s="6" customFormat="1" ht="16.5" customHeight="1">
      <c r="A53" s="100" t="s">
        <v>37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4"/>
      <c r="O53" s="4"/>
      <c r="P53" s="93">
        <f>SUM(BK3:BK35)</f>
        <v>4</v>
      </c>
      <c r="Q53" s="94"/>
      <c r="R53" s="94"/>
      <c r="S53" s="94"/>
      <c r="X53" s="28"/>
      <c r="Y53" s="28"/>
      <c r="AO53" s="13"/>
      <c r="AP53" s="13"/>
      <c r="BR53" s="28"/>
      <c r="BS53" s="28"/>
      <c r="BT53" s="28"/>
      <c r="CD53" s="1"/>
      <c r="CF53" s="79"/>
    </row>
    <row r="54" spans="1:84" s="6" customFormat="1" ht="16.5" customHeight="1">
      <c r="A54" s="100" t="s">
        <v>17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4"/>
      <c r="O54" s="4"/>
      <c r="P54" s="93">
        <f>BP51</f>
        <v>0</v>
      </c>
      <c r="Q54" s="94"/>
      <c r="R54" s="94"/>
      <c r="S54" s="94"/>
      <c r="X54" s="28"/>
      <c r="Y54" s="28"/>
      <c r="AO54" s="13"/>
      <c r="AP54" s="13"/>
      <c r="BR54" s="60"/>
      <c r="BS54" s="60"/>
      <c r="BT54" s="60"/>
      <c r="CF54" s="79"/>
    </row>
    <row r="55" spans="1:84" s="6" customFormat="1" ht="7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42"/>
      <c r="P55" s="43"/>
      <c r="Q55" s="42"/>
      <c r="R55" s="42"/>
      <c r="S55" s="42"/>
      <c r="X55" s="28"/>
      <c r="Y55" s="28"/>
      <c r="AO55" s="13"/>
      <c r="AP55" s="13"/>
      <c r="BR55" s="28"/>
      <c r="BS55" s="28"/>
      <c r="BT55" s="28"/>
      <c r="CF55" s="79"/>
    </row>
    <row r="56" spans="1:84" s="6" customFormat="1" ht="16.5" customHeight="1">
      <c r="A56" s="100" t="s">
        <v>18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4"/>
      <c r="O56" s="4"/>
      <c r="P56" s="98" t="e">
        <f>BV51+BZ51</f>
        <v>#VALUE!</v>
      </c>
      <c r="Q56" s="99"/>
      <c r="R56" s="99"/>
      <c r="S56" s="99"/>
      <c r="X56" s="28"/>
      <c r="Y56" s="28"/>
      <c r="AO56" s="13"/>
      <c r="AP56" s="13"/>
      <c r="BR56" s="28"/>
      <c r="BS56" s="28"/>
      <c r="BT56" s="28"/>
      <c r="CF56" s="79"/>
    </row>
    <row r="57" spans="1:84" s="6" customFormat="1" ht="16.5" customHeight="1">
      <c r="A57" s="102" t="s">
        <v>56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34"/>
      <c r="O57" s="34"/>
      <c r="P57" s="98" t="e">
        <f>BV51-BX51</f>
        <v>#VALUE!</v>
      </c>
      <c r="Q57" s="99"/>
      <c r="R57" s="99"/>
      <c r="S57" s="99"/>
      <c r="X57" s="28"/>
      <c r="Y57" s="28"/>
      <c r="AO57" s="13"/>
      <c r="AP57" s="13"/>
      <c r="CF57" s="79"/>
    </row>
    <row r="58" spans="1:84" s="6" customFormat="1" ht="16.5" customHeight="1">
      <c r="A58" s="102" t="s">
        <v>49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34"/>
      <c r="O58" s="34"/>
      <c r="P58" s="89">
        <f>BZ51</f>
        <v>0</v>
      </c>
      <c r="Q58" s="90"/>
      <c r="R58" s="90"/>
      <c r="S58" s="90"/>
      <c r="X58" s="28"/>
      <c r="Y58" s="28"/>
      <c r="AO58" s="13"/>
      <c r="AP58" s="13"/>
      <c r="CF58" s="79"/>
    </row>
    <row r="59" spans="1:84" s="6" customFormat="1" ht="16.5" customHeight="1">
      <c r="A59" s="97" t="s">
        <v>19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4"/>
      <c r="O59" s="4"/>
      <c r="P59" s="98">
        <f>BX51</f>
        <v>0</v>
      </c>
      <c r="Q59" s="99"/>
      <c r="R59" s="99"/>
      <c r="S59" s="99"/>
      <c r="X59" s="28"/>
      <c r="Y59" s="28"/>
      <c r="AO59" s="13"/>
      <c r="AP59" s="13"/>
      <c r="CF59" s="79"/>
    </row>
    <row r="60" spans="1:84" s="28" customFormat="1" ht="7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9"/>
      <c r="Q60" s="40"/>
      <c r="R60" s="40"/>
      <c r="S60" s="40"/>
      <c r="T60" s="35"/>
      <c r="U60" s="35"/>
      <c r="V60" s="35"/>
      <c r="W60" s="35"/>
      <c r="AO60" s="23"/>
      <c r="AP60" s="23"/>
      <c r="CF60" s="80"/>
    </row>
    <row r="61" spans="1:84" s="6" customFormat="1" ht="16.5" customHeight="1">
      <c r="A61" s="100" t="s">
        <v>51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33"/>
      <c r="O61" s="33"/>
      <c r="P61" s="105" t="e">
        <f>BW51+CA51</f>
        <v>#VALUE!</v>
      </c>
      <c r="Q61" s="106"/>
      <c r="R61" s="106"/>
      <c r="S61" s="106"/>
      <c r="X61" s="28"/>
      <c r="Y61" s="28"/>
      <c r="AO61" s="13"/>
      <c r="AP61" s="13"/>
      <c r="CF61" s="79"/>
    </row>
    <row r="62" spans="1:84" s="6" customFormat="1" ht="16.5" customHeight="1">
      <c r="A62" s="97" t="s">
        <v>55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33"/>
      <c r="O62" s="33"/>
      <c r="P62" s="98" t="e">
        <f>BW51-BY51</f>
        <v>#VALUE!</v>
      </c>
      <c r="Q62" s="99"/>
      <c r="R62" s="99"/>
      <c r="S62" s="99"/>
      <c r="X62" s="28"/>
      <c r="Y62" s="28"/>
      <c r="AO62" s="13"/>
      <c r="AP62" s="13"/>
      <c r="CF62" s="79"/>
    </row>
    <row r="63" spans="1:84" s="6" customFormat="1" ht="16.5" customHeight="1">
      <c r="A63" s="97" t="s">
        <v>54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4"/>
      <c r="O63" s="4"/>
      <c r="P63" s="98" t="e">
        <f>CA51</f>
        <v>#VALUE!</v>
      </c>
      <c r="Q63" s="99"/>
      <c r="R63" s="99"/>
      <c r="S63" s="99"/>
      <c r="X63" s="28"/>
      <c r="Y63" s="28"/>
      <c r="AO63" s="13"/>
      <c r="AP63" s="13"/>
      <c r="CF63" s="79"/>
    </row>
    <row r="64" spans="1:84" s="6" customFormat="1" ht="16.5" customHeight="1">
      <c r="A64" s="97" t="s">
        <v>53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4"/>
      <c r="O64" s="4"/>
      <c r="P64" s="98">
        <f>BY51</f>
        <v>0</v>
      </c>
      <c r="Q64" s="99"/>
      <c r="R64" s="99"/>
      <c r="S64" s="99"/>
      <c r="X64" s="28"/>
      <c r="Y64" s="28"/>
      <c r="AO64" s="13"/>
      <c r="AP64" s="13"/>
      <c r="CF64" s="79"/>
    </row>
    <row r="65" spans="1:84" s="15" customFormat="1" ht="12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7"/>
      <c r="P65" s="38"/>
      <c r="Q65" s="37"/>
      <c r="R65" s="37"/>
      <c r="S65" s="37"/>
      <c r="AO65" s="16"/>
      <c r="AP65" s="16"/>
      <c r="CD65" s="28"/>
      <c r="CF65" s="81"/>
    </row>
    <row r="66" spans="1:25" ht="12.75">
      <c r="A66" s="107" t="s">
        <v>57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9"/>
      <c r="O66" s="9"/>
      <c r="P66" s="95">
        <f>BI51</f>
        <v>0</v>
      </c>
      <c r="Q66" s="96"/>
      <c r="R66" s="96"/>
      <c r="S66" s="96"/>
      <c r="X66" s="15"/>
      <c r="Y66" s="15"/>
    </row>
    <row r="67" spans="1:19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P67" s="31"/>
      <c r="Q67" s="32"/>
      <c r="R67" s="32"/>
      <c r="S67" s="32"/>
    </row>
    <row r="68" spans="25:68" ht="12.75">
      <c r="Y68" s="22"/>
      <c r="AX68" s="15"/>
      <c r="AY68" s="15"/>
      <c r="AZ68" s="15"/>
      <c r="BM68" s="15"/>
      <c r="BN68" s="15"/>
      <c r="BO68" s="15"/>
      <c r="BP68" s="15"/>
    </row>
    <row r="69" ht="109.5" customHeight="1">
      <c r="Y69" s="22"/>
    </row>
    <row r="70" spans="26:42" ht="12.75">
      <c r="Z70" s="82"/>
      <c r="AB70" s="17"/>
      <c r="AO70" s="1"/>
      <c r="AP70" s="1"/>
    </row>
    <row r="71" spans="28:42" ht="12.75">
      <c r="AB71" s="17"/>
      <c r="AO71" s="1"/>
      <c r="AP71" s="1"/>
    </row>
    <row r="72" spans="25:49" ht="12.75">
      <c r="Y72" s="15"/>
      <c r="AB72" s="17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25:49" ht="12.75">
      <c r="Y73" s="44"/>
      <c r="AB73" s="17"/>
      <c r="AO73" s="103" t="s">
        <v>20</v>
      </c>
      <c r="AP73" s="104"/>
      <c r="AQ73" s="104"/>
      <c r="AR73" s="104"/>
      <c r="AS73" s="104"/>
      <c r="AT73" s="104"/>
      <c r="AU73" s="104"/>
      <c r="AV73" s="104"/>
      <c r="AW73" s="104"/>
    </row>
  </sheetData>
  <sheetProtection/>
  <mergeCells count="35">
    <mergeCell ref="A56:M56"/>
    <mergeCell ref="P56:S56"/>
    <mergeCell ref="P54:S54"/>
    <mergeCell ref="CH9:CP12"/>
    <mergeCell ref="CH14:CM18"/>
    <mergeCell ref="A57:M57"/>
    <mergeCell ref="P57:S57"/>
    <mergeCell ref="A58:M58"/>
    <mergeCell ref="AO73:AW73"/>
    <mergeCell ref="A64:M64"/>
    <mergeCell ref="P64:S64"/>
    <mergeCell ref="A61:M61"/>
    <mergeCell ref="P61:S61"/>
    <mergeCell ref="A66:M66"/>
    <mergeCell ref="P59:S59"/>
    <mergeCell ref="P66:S66"/>
    <mergeCell ref="A63:M63"/>
    <mergeCell ref="P63:S63"/>
    <mergeCell ref="A62:M62"/>
    <mergeCell ref="AS2:AT2"/>
    <mergeCell ref="A53:M53"/>
    <mergeCell ref="A54:M54"/>
    <mergeCell ref="A52:M52"/>
    <mergeCell ref="A59:M59"/>
    <mergeCell ref="P62:S62"/>
    <mergeCell ref="AV2:AW2"/>
    <mergeCell ref="BD2:BE2"/>
    <mergeCell ref="BF2:BG2"/>
    <mergeCell ref="AZ2:BA2"/>
    <mergeCell ref="BB2:BC2"/>
    <mergeCell ref="P58:S58"/>
    <mergeCell ref="AM2:AN2"/>
    <mergeCell ref="AP2:AQ2"/>
    <mergeCell ref="P53:S53"/>
    <mergeCell ref="P52:S52"/>
  </mergeCells>
  <dataValidations count="3">
    <dataValidation type="list" allowBlank="1" showInputMessage="1" showErrorMessage="1" sqref="J3:S50 AD3:AG50 BA3:BA50 BC3:BC50 BE3:BE50 AO4:AO50 AR4:AR50 AU4:AU50 BG3:BH50 AX4:AX50">
      <formula1>кромки</formula1>
    </dataValidation>
    <dataValidation type="list" allowBlank="1" showInputMessage="1" showErrorMessage="1" sqref="G3:G50 AH3:AH50 W3:W50">
      <formula1>Не_задано</formula1>
    </dataValidation>
    <dataValidation type="list" allowBlank="1" showInputMessage="1" showErrorMessage="1" sqref="AJ4:AK50">
      <formula1>паз</formula1>
    </dataValidation>
  </dataValidations>
  <printOptions/>
  <pageMargins left="0.3937007874015748" right="0.3937007874015748" top="1.1811023622047245" bottom="0.7874015748031497" header="0.5118110236220472" footer="0.5118110236220472"/>
  <pageSetup cellComments="asDisplayed" fitToHeight="1" fitToWidth="1" horizontalDpi="600" verticalDpi="600" orientation="portrait" paperSize="9" scale="32" r:id="rId4"/>
  <headerFooter alignWithMargins="0">
    <oddHeader xml:space="preserve">&amp;C&amp;"Arial,полужирный"&amp;12ВЕДОМОСТЬ на детали от &amp;D по заказу "&amp;F" </oddHeader>
    <oddFooter>&amp;LПретензии по количеству, качеству и размерам заготовок принимаются в момент приема-передачи.&amp;R&amp;12&amp;D
Выдал:______________
Принял:______________
</oddFooter>
  </headerFooter>
  <ignoredErrors>
    <ignoredError sqref="CF3:CF4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B1">
      <selection activeCell="A1" sqref="A1:A16384"/>
    </sheetView>
  </sheetViews>
  <sheetFormatPr defaultColWidth="9.140625" defaultRowHeight="12.75"/>
  <cols>
    <col min="1" max="1" width="0" style="0" hidden="1" customWidth="1"/>
  </cols>
  <sheetData>
    <row r="2" ht="12.75">
      <c r="A2" t="s">
        <v>112</v>
      </c>
    </row>
    <row r="3" ht="12.7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Жилин Валерий Александрович</cp:lastModifiedBy>
  <cp:lastPrinted>2020-05-26T01:25:38Z</cp:lastPrinted>
  <dcterms:created xsi:type="dcterms:W3CDTF">2017-10-10T06:26:46Z</dcterms:created>
  <dcterms:modified xsi:type="dcterms:W3CDTF">2021-02-08T03:44:57Z</dcterms:modified>
  <cp:category/>
  <cp:version/>
  <cp:contentType/>
  <cp:contentStatus/>
</cp:coreProperties>
</file>